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381" activeTab="3"/>
  </bookViews>
  <sheets>
    <sheet name="S4A" sheetId="1" r:id="rId1"/>
    <sheet name="S6A" sheetId="2" r:id="rId2"/>
    <sheet name="S7" sheetId="3" r:id="rId3"/>
    <sheet name="S8EP" sheetId="4" r:id="rId4"/>
    <sheet name="S9A" sheetId="5" r:id="rId5"/>
  </sheets>
  <definedNames>
    <definedName name="__Anonymous_Sheet_DB__1">'S7'!$A$15:$K$24</definedName>
    <definedName name="__Anonymous_Sheet_DB__2">'S7'!$B$15:$K$24</definedName>
    <definedName name="_xlnm._FilterDatabase" localSheetId="2" hidden="1">'S7'!$A$15:$K$24</definedName>
    <definedName name="Excel_BuiltIn__FilterDatabase">#REF!</definedName>
    <definedName name="Excel_BuiltIn_Print_Area">#REF!</definedName>
    <definedName name="_xlnm.Print_Area" localSheetId="0">S4A!$A$1:$L$36</definedName>
    <definedName name="_xlnm.Print_Area" localSheetId="1">S6A!$A$1:$L$42</definedName>
    <definedName name="_xlnm.Print_Area" localSheetId="2">'S7'!$A$1:$K$27</definedName>
    <definedName name="_xlnm.Print_Area" localSheetId="3">S8EP!$A$1:$K$22</definedName>
    <definedName name="_xlnm.Print_Area" localSheetId="4">S9A!$A$1:$L$34</definedName>
  </definedNames>
  <calcPr calcId="125725"/>
</workbook>
</file>

<file path=xl/calcChain.xml><?xml version="1.0" encoding="utf-8"?>
<calcChain xmlns="http://schemas.openxmlformats.org/spreadsheetml/2006/main">
  <c r="J16" i="1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16" i="2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K16" i="3"/>
  <c r="K17"/>
  <c r="K18"/>
  <c r="K19"/>
  <c r="K20"/>
  <c r="K21"/>
  <c r="K22"/>
  <c r="K23"/>
  <c r="K24"/>
  <c r="K25"/>
  <c r="H16" i="4"/>
  <c r="I16" s="1"/>
  <c r="K16" s="1"/>
  <c r="H17"/>
  <c r="I17"/>
  <c r="K17" s="1"/>
  <c r="H18"/>
  <c r="I18" s="1"/>
  <c r="K18" s="1"/>
  <c r="H19"/>
  <c r="I19"/>
  <c r="K19" s="1"/>
  <c r="H20"/>
  <c r="I20" s="1"/>
  <c r="K20" s="1"/>
  <c r="H21"/>
  <c r="I21"/>
  <c r="K21" s="1"/>
  <c r="I22"/>
  <c r="K22" s="1"/>
  <c r="J16" i="5"/>
  <c r="J17"/>
  <c r="J18"/>
  <c r="J19"/>
  <c r="J20"/>
  <c r="J21"/>
  <c r="J22"/>
  <c r="J23"/>
  <c r="J24"/>
  <c r="J25"/>
  <c r="J26"/>
  <c r="J27"/>
  <c r="J28"/>
  <c r="J29"/>
  <c r="J30"/>
  <c r="J31"/>
  <c r="J32"/>
  <c r="J33"/>
  <c r="J34"/>
</calcChain>
</file>

<file path=xl/sharedStrings.xml><?xml version="1.0" encoding="utf-8"?>
<sst xmlns="http://schemas.openxmlformats.org/spreadsheetml/2006/main" count="612" uniqueCount="144">
  <si>
    <t>TABLE OF RESULTS</t>
  </si>
  <si>
    <t>ANDRITZ SPACE CUP 2017</t>
  </si>
  <si>
    <t>Competition number:</t>
  </si>
  <si>
    <t>ASP 2017, FAI Event ID: 11789</t>
  </si>
  <si>
    <t>Convener:</t>
  </si>
  <si>
    <t>NAC Slovak Republic</t>
  </si>
  <si>
    <t>Organiser:</t>
  </si>
  <si>
    <t>LMK Humenné</t>
  </si>
  <si>
    <t>Date:</t>
  </si>
  <si>
    <t>9-11.6.2017</t>
  </si>
  <si>
    <t>Place:</t>
  </si>
  <si>
    <t>Kamenica nad Cirochou</t>
  </si>
  <si>
    <t>Contest director:</t>
  </si>
  <si>
    <t>Ing.Vojtech Gavroň</t>
  </si>
  <si>
    <t>Safety officer:</t>
  </si>
  <si>
    <t>Doc. Ing. Jan Maixner, CSc</t>
  </si>
  <si>
    <t>Weather:</t>
  </si>
  <si>
    <t>cloudy, wind up to 2 m/s, temperature 23-26 st.C</t>
  </si>
  <si>
    <t>Category:</t>
  </si>
  <si>
    <t>S4A</t>
  </si>
  <si>
    <t>No.</t>
  </si>
  <si>
    <t>Surname and name</t>
  </si>
  <si>
    <t>FAI ID</t>
  </si>
  <si>
    <t>NAC Licence</t>
  </si>
  <si>
    <t>NAC</t>
  </si>
  <si>
    <t>Junior/
Senior</t>
  </si>
  <si>
    <t>I.</t>
  </si>
  <si>
    <t>II.</t>
  </si>
  <si>
    <t>III.</t>
  </si>
  <si>
    <t>Sum</t>
  </si>
  <si>
    <t>FlyOff</t>
  </si>
  <si>
    <t>St.No</t>
  </si>
  <si>
    <t>KIČURA Rastislav</t>
  </si>
  <si>
    <t>1122</t>
  </si>
  <si>
    <t>SVK</t>
  </si>
  <si>
    <t>S</t>
  </si>
  <si>
    <t>BOLFA Simon</t>
  </si>
  <si>
    <t>88002</t>
  </si>
  <si>
    <t>1293</t>
  </si>
  <si>
    <t>ŽITŇAN Michal</t>
  </si>
  <si>
    <t>24594</t>
  </si>
  <si>
    <t>1111</t>
  </si>
  <si>
    <t>ČIŽNÁROVÁ Ema</t>
  </si>
  <si>
    <t>93350</t>
  </si>
  <si>
    <t>1361</t>
  </si>
  <si>
    <t>J</t>
  </si>
  <si>
    <t>FECEK Maroš</t>
  </si>
  <si>
    <t>80114</t>
  </si>
  <si>
    <t>1345</t>
  </si>
  <si>
    <t>JENKO Marjan</t>
  </si>
  <si>
    <t>SLO</t>
  </si>
  <si>
    <t>PALUSZEK Maciej</t>
  </si>
  <si>
    <t>54213</t>
  </si>
  <si>
    <t>5761</t>
  </si>
  <si>
    <t>POL</t>
  </si>
  <si>
    <t>ŽITŇAN Michal ml.</t>
  </si>
  <si>
    <t>24587</t>
  </si>
  <si>
    <t>1087</t>
  </si>
  <si>
    <t>GMITTER Robert</t>
  </si>
  <si>
    <t>80112</t>
  </si>
  <si>
    <t>1343</t>
  </si>
  <si>
    <t>MITAŠOVÁ Veronika</t>
  </si>
  <si>
    <t>70887</t>
  </si>
  <si>
    <t>1057</t>
  </si>
  <si>
    <t>HOLOBRADÝ Jozef</t>
  </si>
  <si>
    <t>80202</t>
  </si>
  <si>
    <t>1355</t>
  </si>
  <si>
    <t>TOKARCZYK Bartłomiej</t>
  </si>
  <si>
    <t>54216</t>
  </si>
  <si>
    <t>3656</t>
  </si>
  <si>
    <t>GOMBALOVÁ Veronika</t>
  </si>
  <si>
    <t>196490</t>
  </si>
  <si>
    <t>1383</t>
  </si>
  <si>
    <t>DZURUŠ Ľubomír</t>
  </si>
  <si>
    <t>80111</t>
  </si>
  <si>
    <t>1342</t>
  </si>
  <si>
    <t>ČIŽNÁR Roman</t>
  </si>
  <si>
    <t>70787</t>
  </si>
  <si>
    <t>1294</t>
  </si>
  <si>
    <t>-</t>
  </si>
  <si>
    <t>TOKARCZYK Zuzanna</t>
  </si>
  <si>
    <t>92786</t>
  </si>
  <si>
    <t>7576</t>
  </si>
  <si>
    <t>UDIČ Dušan</t>
  </si>
  <si>
    <t>70796</t>
  </si>
  <si>
    <t>1303</t>
  </si>
  <si>
    <t>URBANOVÁ Klaudia</t>
  </si>
  <si>
    <t>103397</t>
  </si>
  <si>
    <t>1135</t>
  </si>
  <si>
    <t>GREŠ Marián</t>
  </si>
  <si>
    <t>70561</t>
  </si>
  <si>
    <t>1239</t>
  </si>
  <si>
    <t>BREZANI Marek</t>
  </si>
  <si>
    <t>80115</t>
  </si>
  <si>
    <t>1346</t>
  </si>
  <si>
    <t>ZWOLAK Kacper</t>
  </si>
  <si>
    <t>82338</t>
  </si>
  <si>
    <t>7471</t>
  </si>
  <si>
    <t>cloudy, wind up to 3 m/s, temperature 23-26 st.C</t>
  </si>
  <si>
    <t>S6A</t>
  </si>
  <si>
    <t>ST.No</t>
  </si>
  <si>
    <t>PAVLJUK Vasil</t>
  </si>
  <si>
    <t>24542</t>
  </si>
  <si>
    <t>1029</t>
  </si>
  <si>
    <t>JAVOŘÍK Milan</t>
  </si>
  <si>
    <t>1133</t>
  </si>
  <si>
    <t>BARĆ Dawid</t>
  </si>
  <si>
    <t>54105</t>
  </si>
  <si>
    <t>7046</t>
  </si>
  <si>
    <t>GALKO Denis</t>
  </si>
  <si>
    <t>70885</t>
  </si>
  <si>
    <t>1321</t>
  </si>
  <si>
    <t>HAGARA Matej</t>
  </si>
  <si>
    <t>70785</t>
  </si>
  <si>
    <t>1292</t>
  </si>
  <si>
    <t>MALÁŇ Jakub</t>
  </si>
  <si>
    <t>106635</t>
  </si>
  <si>
    <t>1176</t>
  </si>
  <si>
    <t>KOSZAŁKA Adam</t>
  </si>
  <si>
    <t>82354</t>
  </si>
  <si>
    <t>7485</t>
  </si>
  <si>
    <t>HORVAT Vladimir</t>
  </si>
  <si>
    <t>68803</t>
  </si>
  <si>
    <t>004</t>
  </si>
  <si>
    <t>CRO</t>
  </si>
  <si>
    <t>RODAK Aleksander</t>
  </si>
  <si>
    <t>82355</t>
  </si>
  <si>
    <t>7486</t>
  </si>
  <si>
    <t>S7</t>
  </si>
  <si>
    <t>Protopype</t>
  </si>
  <si>
    <t>Static</t>
  </si>
  <si>
    <t>Ariane 1L01</t>
  </si>
  <si>
    <t>Athena 2</t>
  </si>
  <si>
    <t>Minotaur 1</t>
  </si>
  <si>
    <t>Sonda 1-2</t>
  </si>
  <si>
    <t>Meteor 1</t>
  </si>
  <si>
    <t>Rasko-2</t>
  </si>
  <si>
    <t>DQ</t>
  </si>
  <si>
    <t>CE</t>
  </si>
  <si>
    <t>ULA1</t>
  </si>
  <si>
    <t>MGM Corporal</t>
  </si>
  <si>
    <t>S8EP</t>
  </si>
  <si>
    <t>Final</t>
  </si>
  <si>
    <t>S9A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</si>
</sst>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 CE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</cellXfs>
  <cellStyles count="3">
    <cellStyle name="Bez_názvu1" xfId="1"/>
    <cellStyle name="Navadno" xfId="0" builtinId="0"/>
    <cellStyle name="RED" xfId="2"/>
  </cellStyles>
  <dxfs count="4"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zoomScale="115" zoomScaleNormal="115" workbookViewId="0">
      <selection activeCell="D36" sqref="D36"/>
    </sheetView>
  </sheetViews>
  <sheetFormatPr defaultColWidth="11.5703125" defaultRowHeight="15"/>
  <cols>
    <col min="1" max="1" width="4.28515625" customWidth="1"/>
    <col min="2" max="2" width="27.140625" customWidth="1"/>
    <col min="3" max="3" width="13.7109375" customWidth="1"/>
    <col min="4" max="4" width="9.28515625" customWidth="1"/>
    <col min="5" max="5" width="11.5703125" style="1"/>
    <col min="7" max="9" width="5.140625" customWidth="1"/>
    <col min="10" max="10" width="7.5703125" customWidth="1"/>
    <col min="11" max="11" width="7" customWidth="1"/>
    <col min="12" max="12" width="5.42578125" customWidth="1"/>
  </cols>
  <sheetData>
    <row r="1" spans="1:12" ht="21">
      <c r="B1" s="2" t="s">
        <v>0</v>
      </c>
      <c r="D1" s="3"/>
      <c r="E1" s="3"/>
      <c r="F1" s="4"/>
      <c r="G1" s="4"/>
      <c r="H1" s="4"/>
      <c r="I1" s="4"/>
      <c r="J1" s="4"/>
      <c r="K1" s="4"/>
    </row>
    <row r="2" spans="1:12" ht="18.75">
      <c r="B2" s="5" t="s">
        <v>1</v>
      </c>
      <c r="D2" s="3"/>
      <c r="E2" s="3"/>
      <c r="F2" s="4"/>
      <c r="G2" s="4"/>
      <c r="H2" s="4"/>
      <c r="I2" s="4"/>
      <c r="J2" s="4"/>
      <c r="K2" s="4"/>
    </row>
    <row r="3" spans="1:12">
      <c r="D3" s="3"/>
      <c r="E3" s="3"/>
      <c r="F3" s="4"/>
      <c r="G3" s="4"/>
      <c r="H3" s="4"/>
      <c r="I3" s="4"/>
      <c r="J3" s="4"/>
      <c r="K3" s="4"/>
    </row>
    <row r="4" spans="1:12">
      <c r="B4" s="6" t="s">
        <v>2</v>
      </c>
      <c r="C4" t="s">
        <v>3</v>
      </c>
      <c r="D4" s="3"/>
      <c r="E4" s="3"/>
      <c r="F4" s="4"/>
      <c r="G4" s="4"/>
      <c r="H4" s="4"/>
      <c r="I4" s="4"/>
      <c r="J4" s="4"/>
      <c r="K4" s="4"/>
    </row>
    <row r="5" spans="1:12">
      <c r="B5" s="6" t="s">
        <v>4</v>
      </c>
      <c r="C5" t="s">
        <v>5</v>
      </c>
      <c r="D5" s="3"/>
      <c r="E5" s="3"/>
      <c r="F5" s="4"/>
      <c r="G5" s="4"/>
      <c r="H5" s="4"/>
      <c r="I5" s="4"/>
      <c r="J5" s="4"/>
      <c r="K5" s="4"/>
    </row>
    <row r="6" spans="1:12">
      <c r="B6" s="6" t="s">
        <v>6</v>
      </c>
      <c r="C6" t="s">
        <v>7</v>
      </c>
      <c r="D6" s="3"/>
      <c r="E6" s="3"/>
      <c r="F6" s="4"/>
      <c r="G6" s="4"/>
      <c r="H6" s="4"/>
      <c r="I6" s="4"/>
      <c r="J6" s="4"/>
      <c r="K6" s="4"/>
    </row>
    <row r="7" spans="1:12">
      <c r="B7" s="6" t="s">
        <v>8</v>
      </c>
      <c r="C7" s="7" t="s">
        <v>9</v>
      </c>
      <c r="D7" s="3"/>
      <c r="E7" s="3"/>
      <c r="F7" s="4"/>
      <c r="G7" s="4"/>
      <c r="H7" s="4"/>
      <c r="I7" s="4"/>
      <c r="J7" s="4"/>
      <c r="K7" s="4"/>
    </row>
    <row r="8" spans="1:12">
      <c r="B8" s="6" t="s">
        <v>10</v>
      </c>
      <c r="C8" t="s">
        <v>11</v>
      </c>
      <c r="D8" s="3"/>
      <c r="E8" s="3"/>
      <c r="F8" s="4"/>
      <c r="G8" s="4"/>
      <c r="H8" s="4"/>
      <c r="I8" s="4"/>
      <c r="J8" s="4"/>
      <c r="K8" s="4"/>
    </row>
    <row r="9" spans="1:12">
      <c r="B9" s="6" t="s">
        <v>12</v>
      </c>
      <c r="C9" t="s">
        <v>13</v>
      </c>
      <c r="D9" s="3"/>
      <c r="E9" s="3"/>
      <c r="F9" s="4"/>
      <c r="G9" s="4"/>
      <c r="H9" s="4"/>
      <c r="I9" s="4"/>
      <c r="J9" s="4"/>
      <c r="K9" s="4"/>
    </row>
    <row r="10" spans="1:12">
      <c r="B10" s="6" t="s">
        <v>14</v>
      </c>
      <c r="C10" t="s">
        <v>15</v>
      </c>
      <c r="D10" s="3"/>
      <c r="E10" s="3"/>
      <c r="F10" s="4"/>
      <c r="G10" s="4"/>
      <c r="H10" s="4"/>
      <c r="I10" s="4"/>
      <c r="J10" s="4"/>
      <c r="K10" s="4"/>
    </row>
    <row r="11" spans="1:12">
      <c r="B11" s="6" t="s">
        <v>16</v>
      </c>
      <c r="C11" t="s">
        <v>17</v>
      </c>
      <c r="D11" s="3"/>
      <c r="E11" s="3"/>
      <c r="F11" s="4"/>
      <c r="G11" s="4"/>
      <c r="H11" s="4"/>
      <c r="I11" s="4"/>
      <c r="J11" s="4"/>
      <c r="K11" s="4"/>
    </row>
    <row r="12" spans="1:12">
      <c r="B12" s="6"/>
      <c r="C12" s="8"/>
      <c r="D12" s="3"/>
      <c r="E12" s="3"/>
      <c r="F12" s="4"/>
      <c r="G12" s="4"/>
      <c r="H12" s="4"/>
      <c r="I12" s="4"/>
      <c r="J12" s="4"/>
      <c r="K12" s="4"/>
    </row>
    <row r="13" spans="1:12">
      <c r="B13" s="6"/>
      <c r="D13" s="3"/>
      <c r="E13" s="3"/>
      <c r="F13" s="4"/>
      <c r="G13" s="4"/>
      <c r="H13" s="4"/>
      <c r="I13" s="4"/>
      <c r="J13" s="4"/>
      <c r="K13" s="4"/>
    </row>
    <row r="14" spans="1:12" ht="17.25">
      <c r="B14" s="9" t="s">
        <v>18</v>
      </c>
      <c r="C14" s="10" t="s">
        <v>19</v>
      </c>
      <c r="D14" s="11"/>
      <c r="E14" s="4"/>
      <c r="F14" s="4"/>
      <c r="G14" s="4"/>
      <c r="H14" s="4"/>
      <c r="I14" s="4"/>
      <c r="J14" s="4"/>
      <c r="K14" s="4"/>
    </row>
    <row r="15" spans="1:12" ht="25.5">
      <c r="A15" s="12" t="s">
        <v>20</v>
      </c>
      <c r="B15" s="13" t="s">
        <v>21</v>
      </c>
      <c r="C15" s="14" t="s">
        <v>22</v>
      </c>
      <c r="D15" s="15" t="s">
        <v>23</v>
      </c>
      <c r="E15" s="15" t="s">
        <v>24</v>
      </c>
      <c r="F15" s="15" t="s">
        <v>25</v>
      </c>
      <c r="G15" s="13" t="s">
        <v>26</v>
      </c>
      <c r="H15" s="13" t="s">
        <v>27</v>
      </c>
      <c r="I15" s="13" t="s">
        <v>28</v>
      </c>
      <c r="J15" s="13" t="s">
        <v>29</v>
      </c>
      <c r="K15" s="13" t="s">
        <v>30</v>
      </c>
      <c r="L15" s="16" t="s">
        <v>31</v>
      </c>
    </row>
    <row r="16" spans="1:12">
      <c r="A16" s="17">
        <v>1</v>
      </c>
      <c r="B16" s="18" t="s">
        <v>32</v>
      </c>
      <c r="C16" s="19">
        <v>24603</v>
      </c>
      <c r="D16" s="20" t="s">
        <v>33</v>
      </c>
      <c r="E16" s="19" t="s">
        <v>34</v>
      </c>
      <c r="F16" s="21" t="s">
        <v>35</v>
      </c>
      <c r="G16" s="22">
        <v>180</v>
      </c>
      <c r="H16" s="22">
        <v>180</v>
      </c>
      <c r="I16" s="22">
        <v>171</v>
      </c>
      <c r="J16" s="13">
        <f t="shared" ref="J16:J36" si="0">IF(ISTEXT(G16),0,G16)+IF(ISTEXT(H16),0,H16)+IF(ISTEXT(I16),0,I16)</f>
        <v>531</v>
      </c>
      <c r="K16" s="13"/>
      <c r="L16" s="16">
        <v>36</v>
      </c>
    </row>
    <row r="17" spans="1:12">
      <c r="A17" s="17">
        <v>2</v>
      </c>
      <c r="B17" s="18" t="s">
        <v>36</v>
      </c>
      <c r="C17" s="19" t="s">
        <v>37</v>
      </c>
      <c r="D17" s="20" t="s">
        <v>38</v>
      </c>
      <c r="E17" s="19" t="s">
        <v>34</v>
      </c>
      <c r="F17" s="21" t="s">
        <v>35</v>
      </c>
      <c r="G17" s="22">
        <v>180</v>
      </c>
      <c r="H17" s="22">
        <v>150</v>
      </c>
      <c r="I17" s="22">
        <v>180</v>
      </c>
      <c r="J17" s="13">
        <f t="shared" si="0"/>
        <v>510</v>
      </c>
      <c r="K17" s="13"/>
      <c r="L17" s="16">
        <v>15</v>
      </c>
    </row>
    <row r="18" spans="1:12">
      <c r="A18" s="17">
        <v>3</v>
      </c>
      <c r="B18" s="18" t="s">
        <v>39</v>
      </c>
      <c r="C18" s="19" t="s">
        <v>40</v>
      </c>
      <c r="D18" s="20" t="s">
        <v>41</v>
      </c>
      <c r="E18" s="19" t="s">
        <v>34</v>
      </c>
      <c r="F18" s="21" t="s">
        <v>35</v>
      </c>
      <c r="G18" s="22">
        <v>122</v>
      </c>
      <c r="H18" s="22">
        <v>155</v>
      </c>
      <c r="I18" s="22">
        <v>180</v>
      </c>
      <c r="J18" s="13">
        <f t="shared" si="0"/>
        <v>457</v>
      </c>
      <c r="K18" s="13"/>
      <c r="L18" s="16">
        <v>17</v>
      </c>
    </row>
    <row r="19" spans="1:12">
      <c r="A19" s="17">
        <v>4</v>
      </c>
      <c r="B19" s="18" t="s">
        <v>42</v>
      </c>
      <c r="C19" s="19" t="s">
        <v>43</v>
      </c>
      <c r="D19" s="20" t="s">
        <v>44</v>
      </c>
      <c r="E19" s="19" t="s">
        <v>34</v>
      </c>
      <c r="F19" s="21" t="s">
        <v>45</v>
      </c>
      <c r="G19" s="22">
        <v>91</v>
      </c>
      <c r="H19" s="22">
        <v>180</v>
      </c>
      <c r="I19" s="22">
        <v>180</v>
      </c>
      <c r="J19" s="13">
        <f t="shared" si="0"/>
        <v>451</v>
      </c>
      <c r="K19" s="13"/>
      <c r="L19" s="16">
        <v>43</v>
      </c>
    </row>
    <row r="20" spans="1:12">
      <c r="A20" s="17">
        <v>5</v>
      </c>
      <c r="B20" s="18" t="s">
        <v>46</v>
      </c>
      <c r="C20" s="19" t="s">
        <v>47</v>
      </c>
      <c r="D20" s="20" t="s">
        <v>48</v>
      </c>
      <c r="E20" s="19" t="s">
        <v>34</v>
      </c>
      <c r="F20" s="21" t="s">
        <v>45</v>
      </c>
      <c r="G20" s="22">
        <v>180</v>
      </c>
      <c r="H20" s="22">
        <v>180</v>
      </c>
      <c r="I20" s="22">
        <v>80</v>
      </c>
      <c r="J20" s="13">
        <f t="shared" si="0"/>
        <v>440</v>
      </c>
      <c r="K20" s="13"/>
      <c r="L20" s="16">
        <v>24</v>
      </c>
    </row>
    <row r="21" spans="1:12">
      <c r="A21" s="17">
        <v>6</v>
      </c>
      <c r="B21" s="18" t="s">
        <v>49</v>
      </c>
      <c r="C21" s="19">
        <v>24373</v>
      </c>
      <c r="D21" s="20">
        <v>27016</v>
      </c>
      <c r="E21" s="19" t="s">
        <v>50</v>
      </c>
      <c r="F21" s="21" t="s">
        <v>35</v>
      </c>
      <c r="G21" s="22">
        <v>131</v>
      </c>
      <c r="H21" s="22">
        <v>109</v>
      </c>
      <c r="I21" s="22">
        <v>180</v>
      </c>
      <c r="J21" s="13">
        <f t="shared" si="0"/>
        <v>420</v>
      </c>
      <c r="K21" s="13"/>
      <c r="L21" s="16">
        <v>29</v>
      </c>
    </row>
    <row r="22" spans="1:12">
      <c r="A22" s="17">
        <v>7</v>
      </c>
      <c r="B22" s="18" t="s">
        <v>51</v>
      </c>
      <c r="C22" s="19" t="s">
        <v>52</v>
      </c>
      <c r="D22" s="20" t="s">
        <v>53</v>
      </c>
      <c r="E22" s="19" t="s">
        <v>54</v>
      </c>
      <c r="F22" s="21" t="s">
        <v>35</v>
      </c>
      <c r="G22" s="22">
        <v>0</v>
      </c>
      <c r="H22" s="22">
        <v>180</v>
      </c>
      <c r="I22" s="22">
        <v>180</v>
      </c>
      <c r="J22" s="13">
        <f t="shared" si="0"/>
        <v>360</v>
      </c>
      <c r="K22" s="13"/>
      <c r="L22" s="16">
        <v>34</v>
      </c>
    </row>
    <row r="23" spans="1:12">
      <c r="A23" s="17">
        <v>8</v>
      </c>
      <c r="B23" s="18" t="s">
        <v>55</v>
      </c>
      <c r="C23" s="19" t="s">
        <v>56</v>
      </c>
      <c r="D23" s="20" t="s">
        <v>57</v>
      </c>
      <c r="E23" s="19" t="s">
        <v>34</v>
      </c>
      <c r="F23" s="21" t="s">
        <v>45</v>
      </c>
      <c r="G23" s="22">
        <v>0</v>
      </c>
      <c r="H23" s="22">
        <v>174</v>
      </c>
      <c r="I23" s="22">
        <v>180</v>
      </c>
      <c r="J23" s="13">
        <f t="shared" si="0"/>
        <v>354</v>
      </c>
      <c r="K23" s="13"/>
      <c r="L23" s="16">
        <v>57</v>
      </c>
    </row>
    <row r="24" spans="1:12">
      <c r="A24" s="17">
        <v>9</v>
      </c>
      <c r="B24" s="18" t="s">
        <v>58</v>
      </c>
      <c r="C24" s="19" t="s">
        <v>59</v>
      </c>
      <c r="D24" s="20" t="s">
        <v>60</v>
      </c>
      <c r="E24" s="19" t="s">
        <v>34</v>
      </c>
      <c r="F24" s="21" t="s">
        <v>45</v>
      </c>
      <c r="G24" s="22">
        <v>0</v>
      </c>
      <c r="H24" s="22">
        <v>99</v>
      </c>
      <c r="I24" s="22">
        <v>180</v>
      </c>
      <c r="J24" s="13">
        <f t="shared" si="0"/>
        <v>279</v>
      </c>
      <c r="K24" s="13"/>
      <c r="L24" s="16">
        <v>25</v>
      </c>
    </row>
    <row r="25" spans="1:12">
      <c r="A25" s="17">
        <v>10</v>
      </c>
      <c r="B25" s="18" t="s">
        <v>61</v>
      </c>
      <c r="C25" s="19" t="s">
        <v>62</v>
      </c>
      <c r="D25" s="20" t="s">
        <v>63</v>
      </c>
      <c r="E25" s="19" t="s">
        <v>34</v>
      </c>
      <c r="F25" s="21" t="s">
        <v>45</v>
      </c>
      <c r="G25" s="22">
        <v>43</v>
      </c>
      <c r="H25" s="22">
        <v>60</v>
      </c>
      <c r="I25" s="22">
        <v>168</v>
      </c>
      <c r="J25" s="13">
        <f t="shared" si="0"/>
        <v>271</v>
      </c>
      <c r="K25" s="13"/>
      <c r="L25" s="16">
        <v>19</v>
      </c>
    </row>
    <row r="26" spans="1:12">
      <c r="A26" s="17">
        <v>11</v>
      </c>
      <c r="B26" s="18" t="s">
        <v>64</v>
      </c>
      <c r="C26" s="19" t="s">
        <v>65</v>
      </c>
      <c r="D26" s="20" t="s">
        <v>66</v>
      </c>
      <c r="E26" s="19" t="s">
        <v>34</v>
      </c>
      <c r="F26" s="21" t="s">
        <v>45</v>
      </c>
      <c r="G26" s="22">
        <v>76</v>
      </c>
      <c r="H26" s="22">
        <v>88</v>
      </c>
      <c r="I26" s="22">
        <v>90</v>
      </c>
      <c r="J26" s="13">
        <f t="shared" si="0"/>
        <v>254</v>
      </c>
      <c r="K26" s="13"/>
      <c r="L26" s="16">
        <v>8</v>
      </c>
    </row>
    <row r="27" spans="1:12">
      <c r="A27" s="17">
        <v>12</v>
      </c>
      <c r="B27" s="18" t="s">
        <v>67</v>
      </c>
      <c r="C27" s="19" t="s">
        <v>68</v>
      </c>
      <c r="D27" s="20" t="s">
        <v>69</v>
      </c>
      <c r="E27" s="19" t="s">
        <v>54</v>
      </c>
      <c r="F27" s="21" t="s">
        <v>35</v>
      </c>
      <c r="G27" s="22">
        <v>0</v>
      </c>
      <c r="H27" s="22">
        <v>94</v>
      </c>
      <c r="I27" s="22">
        <v>135</v>
      </c>
      <c r="J27" s="13">
        <f t="shared" si="0"/>
        <v>229</v>
      </c>
      <c r="K27" s="13"/>
      <c r="L27" s="16">
        <v>32</v>
      </c>
    </row>
    <row r="28" spans="1:12">
      <c r="A28" s="17">
        <v>13</v>
      </c>
      <c r="B28" s="18" t="s">
        <v>70</v>
      </c>
      <c r="C28" s="19" t="s">
        <v>71</v>
      </c>
      <c r="D28" s="20" t="s">
        <v>72</v>
      </c>
      <c r="E28" s="19" t="s">
        <v>34</v>
      </c>
      <c r="F28" s="21" t="s">
        <v>45</v>
      </c>
      <c r="G28" s="22">
        <v>63</v>
      </c>
      <c r="H28" s="22">
        <v>79</v>
      </c>
      <c r="I28" s="22">
        <v>72</v>
      </c>
      <c r="J28" s="13">
        <f t="shared" si="0"/>
        <v>214</v>
      </c>
      <c r="K28" s="13"/>
      <c r="L28" s="16">
        <v>16</v>
      </c>
    </row>
    <row r="29" spans="1:12">
      <c r="A29" s="17">
        <v>14</v>
      </c>
      <c r="B29" s="18" t="s">
        <v>73</v>
      </c>
      <c r="C29" s="19" t="s">
        <v>74</v>
      </c>
      <c r="D29" s="20" t="s">
        <v>75</v>
      </c>
      <c r="E29" s="19" t="s">
        <v>34</v>
      </c>
      <c r="F29" s="21" t="s">
        <v>35</v>
      </c>
      <c r="G29" s="22">
        <v>0</v>
      </c>
      <c r="H29" s="22">
        <v>61</v>
      </c>
      <c r="I29" s="22">
        <v>85</v>
      </c>
      <c r="J29" s="13">
        <f t="shared" si="0"/>
        <v>146</v>
      </c>
      <c r="K29" s="13"/>
      <c r="L29" s="16">
        <v>4</v>
      </c>
    </row>
    <row r="30" spans="1:12">
      <c r="A30" s="17">
        <v>15</v>
      </c>
      <c r="B30" s="18" t="s">
        <v>76</v>
      </c>
      <c r="C30" s="19" t="s">
        <v>77</v>
      </c>
      <c r="D30" s="20" t="s">
        <v>78</v>
      </c>
      <c r="E30" s="19" t="s">
        <v>34</v>
      </c>
      <c r="F30" s="21" t="s">
        <v>35</v>
      </c>
      <c r="G30" s="22">
        <v>65</v>
      </c>
      <c r="H30" s="22">
        <v>42</v>
      </c>
      <c r="I30" s="22" t="s">
        <v>79</v>
      </c>
      <c r="J30" s="13">
        <f t="shared" si="0"/>
        <v>107</v>
      </c>
      <c r="K30" s="13"/>
      <c r="L30" s="16">
        <v>59</v>
      </c>
    </row>
    <row r="31" spans="1:12">
      <c r="A31" s="17">
        <v>16</v>
      </c>
      <c r="B31" s="18" t="s">
        <v>80</v>
      </c>
      <c r="C31" s="19" t="s">
        <v>81</v>
      </c>
      <c r="D31" s="20" t="s">
        <v>82</v>
      </c>
      <c r="E31" s="19" t="s">
        <v>54</v>
      </c>
      <c r="F31" s="21" t="s">
        <v>45</v>
      </c>
      <c r="G31" s="22">
        <v>0</v>
      </c>
      <c r="H31" s="22">
        <v>0</v>
      </c>
      <c r="I31" s="22">
        <v>75</v>
      </c>
      <c r="J31" s="13">
        <f t="shared" si="0"/>
        <v>75</v>
      </c>
      <c r="K31" s="13"/>
      <c r="L31" s="16">
        <v>31</v>
      </c>
    </row>
    <row r="32" spans="1:12">
      <c r="A32" s="17">
        <v>17</v>
      </c>
      <c r="B32" s="18" t="s">
        <v>83</v>
      </c>
      <c r="C32" s="19" t="s">
        <v>84</v>
      </c>
      <c r="D32" s="20" t="s">
        <v>85</v>
      </c>
      <c r="E32" s="19" t="s">
        <v>34</v>
      </c>
      <c r="F32" s="21" t="s">
        <v>45</v>
      </c>
      <c r="G32" s="22">
        <v>62</v>
      </c>
      <c r="H32" s="22">
        <v>0</v>
      </c>
      <c r="I32" s="22">
        <v>0</v>
      </c>
      <c r="J32" s="13">
        <f t="shared" si="0"/>
        <v>62</v>
      </c>
      <c r="K32" s="13"/>
      <c r="L32" s="16">
        <v>26</v>
      </c>
    </row>
    <row r="33" spans="1:12">
      <c r="A33" s="17">
        <v>18</v>
      </c>
      <c r="B33" s="18" t="s">
        <v>86</v>
      </c>
      <c r="C33" s="19" t="s">
        <v>87</v>
      </c>
      <c r="D33" s="20" t="s">
        <v>88</v>
      </c>
      <c r="E33" s="19" t="s">
        <v>34</v>
      </c>
      <c r="F33" s="21" t="s">
        <v>45</v>
      </c>
      <c r="G33" s="22">
        <v>0</v>
      </c>
      <c r="H33" s="22">
        <v>61</v>
      </c>
      <c r="I33" s="22">
        <v>0</v>
      </c>
      <c r="J33" s="13">
        <f t="shared" si="0"/>
        <v>61</v>
      </c>
      <c r="K33" s="13"/>
      <c r="L33" s="16">
        <v>7</v>
      </c>
    </row>
    <row r="34" spans="1:12">
      <c r="A34" s="17">
        <v>19</v>
      </c>
      <c r="B34" s="18" t="s">
        <v>89</v>
      </c>
      <c r="C34" s="19" t="s">
        <v>90</v>
      </c>
      <c r="D34" s="20" t="s">
        <v>91</v>
      </c>
      <c r="E34" s="19" t="s">
        <v>34</v>
      </c>
      <c r="F34" s="21" t="s">
        <v>35</v>
      </c>
      <c r="G34" s="22">
        <v>0</v>
      </c>
      <c r="H34" s="22">
        <v>0</v>
      </c>
      <c r="I34" s="22" t="s">
        <v>79</v>
      </c>
      <c r="J34" s="13">
        <f t="shared" si="0"/>
        <v>0</v>
      </c>
      <c r="K34" s="13"/>
      <c r="L34" s="16">
        <v>14</v>
      </c>
    </row>
    <row r="35" spans="1:12">
      <c r="A35" s="17">
        <v>20</v>
      </c>
      <c r="B35" s="18" t="s">
        <v>92</v>
      </c>
      <c r="C35" s="19" t="s">
        <v>93</v>
      </c>
      <c r="D35" s="20" t="s">
        <v>94</v>
      </c>
      <c r="E35" s="19" t="s">
        <v>34</v>
      </c>
      <c r="F35" s="21" t="s">
        <v>45</v>
      </c>
      <c r="G35" s="22">
        <v>0</v>
      </c>
      <c r="H35" s="22">
        <v>0</v>
      </c>
      <c r="I35" s="22">
        <v>0</v>
      </c>
      <c r="J35" s="13">
        <f t="shared" si="0"/>
        <v>0</v>
      </c>
      <c r="K35" s="13"/>
      <c r="L35" s="16">
        <v>23</v>
      </c>
    </row>
    <row r="36" spans="1:12">
      <c r="A36" s="17">
        <v>21</v>
      </c>
      <c r="B36" s="18" t="s">
        <v>95</v>
      </c>
      <c r="C36" s="19" t="s">
        <v>96</v>
      </c>
      <c r="D36" s="20" t="s">
        <v>97</v>
      </c>
      <c r="E36" s="19" t="s">
        <v>54</v>
      </c>
      <c r="F36" s="21" t="s">
        <v>45</v>
      </c>
      <c r="G36" s="22">
        <v>0</v>
      </c>
      <c r="H36" s="22">
        <v>0</v>
      </c>
      <c r="I36" s="22">
        <v>0</v>
      </c>
      <c r="J36" s="13">
        <f t="shared" si="0"/>
        <v>0</v>
      </c>
      <c r="K36" s="13"/>
      <c r="L36" s="16">
        <v>35</v>
      </c>
    </row>
  </sheetData>
  <sheetProtection selectLockedCells="1" selectUnlockedCells="1"/>
  <conditionalFormatting sqref="G16:I36">
    <cfRule type="cellIs" dxfId="3" priority="1" stopIfTrue="1" operator="equal">
      <formula>180</formula>
    </cfRule>
  </conditionalFormatting>
  <pageMargins left="0.23333333333333334" right="0.19236111111111112" top="0.34097222222222223" bottom="0.25208333333333333" header="0.24236111111111111" footer="0.15347222222222223"/>
  <pageSetup paperSize="9" scale="81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topLeftCell="A10" zoomScale="115" zoomScaleNormal="115" workbookViewId="0">
      <selection activeCell="B36" sqref="B36"/>
    </sheetView>
  </sheetViews>
  <sheetFormatPr defaultColWidth="11.5703125" defaultRowHeight="15"/>
  <cols>
    <col min="1" max="1" width="4.28515625" customWidth="1"/>
    <col min="2" max="2" width="27.140625" customWidth="1"/>
    <col min="3" max="3" width="13.7109375" style="1" customWidth="1"/>
    <col min="4" max="4" width="14.5703125" customWidth="1"/>
    <col min="5" max="5" width="11.5703125" style="1"/>
    <col min="7" max="9" width="5.140625" customWidth="1"/>
    <col min="10" max="10" width="7.5703125" customWidth="1"/>
    <col min="11" max="11" width="7" customWidth="1"/>
    <col min="12" max="12" width="6.5703125" customWidth="1"/>
  </cols>
  <sheetData>
    <row r="1" spans="1:12" ht="21">
      <c r="B1" s="2" t="s">
        <v>0</v>
      </c>
      <c r="D1" s="3"/>
      <c r="E1" s="3"/>
      <c r="F1" s="4"/>
      <c r="G1" s="4"/>
      <c r="H1" s="4"/>
      <c r="I1" s="4"/>
      <c r="J1" s="4"/>
      <c r="K1" s="4"/>
    </row>
    <row r="2" spans="1:12" ht="18.75">
      <c r="B2" s="5" t="s">
        <v>1</v>
      </c>
      <c r="D2" s="3"/>
      <c r="E2" s="3"/>
      <c r="F2" s="4"/>
      <c r="G2" s="4"/>
      <c r="H2" s="4"/>
      <c r="I2" s="4"/>
      <c r="J2" s="4"/>
      <c r="K2" s="4"/>
    </row>
    <row r="3" spans="1:12">
      <c r="D3" s="3"/>
      <c r="E3" s="3"/>
      <c r="F3" s="4"/>
      <c r="G3" s="4"/>
      <c r="H3" s="4"/>
      <c r="I3" s="4"/>
      <c r="J3" s="4"/>
      <c r="K3" s="4"/>
    </row>
    <row r="4" spans="1:12">
      <c r="B4" s="6" t="s">
        <v>2</v>
      </c>
      <c r="C4" t="s">
        <v>3</v>
      </c>
      <c r="D4" s="3"/>
      <c r="E4" s="3"/>
      <c r="F4" s="4"/>
      <c r="G4" s="4"/>
      <c r="H4" s="4"/>
      <c r="I4" s="4"/>
      <c r="J4" s="4"/>
      <c r="K4" s="4"/>
    </row>
    <row r="5" spans="1:12">
      <c r="B5" s="6" t="s">
        <v>4</v>
      </c>
      <c r="C5" t="s">
        <v>5</v>
      </c>
      <c r="D5" s="3"/>
      <c r="E5" s="3"/>
      <c r="F5" s="4"/>
      <c r="G5" s="4"/>
      <c r="H5" s="4"/>
      <c r="I5" s="4"/>
      <c r="J5" s="4"/>
      <c r="K5" s="4"/>
    </row>
    <row r="6" spans="1:12">
      <c r="B6" s="6" t="s">
        <v>6</v>
      </c>
      <c r="C6" t="s">
        <v>7</v>
      </c>
      <c r="D6" s="3"/>
      <c r="E6" s="3"/>
      <c r="F6" s="4"/>
      <c r="G6" s="4"/>
      <c r="H6" s="4"/>
      <c r="I6" s="4"/>
      <c r="J6" s="4"/>
      <c r="K6" s="4"/>
    </row>
    <row r="7" spans="1:12">
      <c r="B7" s="6" t="s">
        <v>8</v>
      </c>
      <c r="C7" s="7" t="s">
        <v>9</v>
      </c>
      <c r="D7" s="3"/>
      <c r="E7" s="3"/>
      <c r="F7" s="4"/>
      <c r="G7" s="4"/>
      <c r="H7" s="4"/>
      <c r="I7" s="4"/>
      <c r="J7" s="4"/>
      <c r="K7" s="4"/>
    </row>
    <row r="8" spans="1:12">
      <c r="B8" s="6" t="s">
        <v>10</v>
      </c>
      <c r="C8" t="s">
        <v>11</v>
      </c>
      <c r="D8" s="3"/>
      <c r="E8" s="3"/>
      <c r="F8" s="4"/>
      <c r="G8" s="4"/>
      <c r="H8" s="4"/>
      <c r="I8" s="4"/>
      <c r="J8" s="4"/>
      <c r="K8" s="4"/>
    </row>
    <row r="9" spans="1:12">
      <c r="B9" s="6" t="s">
        <v>12</v>
      </c>
      <c r="C9" t="s">
        <v>13</v>
      </c>
      <c r="D9" s="3"/>
      <c r="E9" s="3"/>
      <c r="F9" s="4"/>
      <c r="G9" s="4"/>
      <c r="H9" s="4"/>
      <c r="I9" s="4"/>
      <c r="J9" s="4"/>
      <c r="K9" s="4"/>
    </row>
    <row r="10" spans="1:12">
      <c r="B10" s="6" t="s">
        <v>14</v>
      </c>
      <c r="C10" t="s">
        <v>15</v>
      </c>
      <c r="D10" s="3"/>
      <c r="E10" s="3"/>
      <c r="F10" s="4"/>
      <c r="G10" s="4"/>
      <c r="H10" s="4"/>
      <c r="I10" s="4"/>
      <c r="J10" s="4"/>
      <c r="K10" s="4"/>
    </row>
    <row r="11" spans="1:12">
      <c r="B11" s="6" t="s">
        <v>16</v>
      </c>
      <c r="C11" t="s">
        <v>98</v>
      </c>
      <c r="D11" s="3"/>
      <c r="E11" s="3"/>
      <c r="F11" s="4"/>
      <c r="G11" s="4"/>
      <c r="H11" s="4"/>
      <c r="I11" s="4"/>
      <c r="J11" s="4"/>
      <c r="K11" s="4"/>
    </row>
    <row r="12" spans="1:12">
      <c r="B12" s="6"/>
      <c r="C12" s="8"/>
      <c r="D12" s="3"/>
      <c r="E12" s="3"/>
      <c r="F12" s="4"/>
      <c r="G12" s="4"/>
      <c r="H12" s="4"/>
      <c r="I12" s="4"/>
      <c r="J12" s="4"/>
      <c r="K12" s="4"/>
    </row>
    <row r="13" spans="1:12">
      <c r="B13" s="6"/>
      <c r="D13" s="3"/>
      <c r="E13" s="3"/>
      <c r="F13" s="4"/>
      <c r="G13" s="4"/>
      <c r="H13" s="4"/>
      <c r="I13" s="4"/>
      <c r="J13" s="4"/>
      <c r="K13" s="4"/>
    </row>
    <row r="14" spans="1:12" ht="17.25">
      <c r="B14" s="9" t="s">
        <v>18</v>
      </c>
      <c r="C14" s="10" t="s">
        <v>99</v>
      </c>
      <c r="D14" s="11"/>
      <c r="E14" s="4"/>
      <c r="F14" s="4"/>
      <c r="G14" s="4"/>
      <c r="H14" s="4"/>
      <c r="I14" s="4"/>
      <c r="J14" s="4"/>
      <c r="K14" s="4"/>
    </row>
    <row r="15" spans="1:12" ht="25.5">
      <c r="A15" s="12" t="s">
        <v>20</v>
      </c>
      <c r="B15" s="13" t="s">
        <v>21</v>
      </c>
      <c r="C15" s="14" t="s">
        <v>22</v>
      </c>
      <c r="D15" s="15" t="s">
        <v>23</v>
      </c>
      <c r="E15" s="15" t="s">
        <v>24</v>
      </c>
      <c r="F15" s="15" t="s">
        <v>25</v>
      </c>
      <c r="G15" s="13" t="s">
        <v>26</v>
      </c>
      <c r="H15" s="13" t="s">
        <v>27</v>
      </c>
      <c r="I15" s="13" t="s">
        <v>28</v>
      </c>
      <c r="J15" s="13" t="s">
        <v>29</v>
      </c>
      <c r="K15" s="13" t="s">
        <v>30</v>
      </c>
      <c r="L15" s="13" t="s">
        <v>100</v>
      </c>
    </row>
    <row r="16" spans="1:12">
      <c r="A16" s="17">
        <v>1</v>
      </c>
      <c r="B16" s="18" t="s">
        <v>101</v>
      </c>
      <c r="C16" s="19" t="s">
        <v>102</v>
      </c>
      <c r="D16" s="20" t="s">
        <v>103</v>
      </c>
      <c r="E16" s="19" t="s">
        <v>34</v>
      </c>
      <c r="F16" s="21" t="s">
        <v>35</v>
      </c>
      <c r="G16" s="22">
        <v>180</v>
      </c>
      <c r="H16" s="22">
        <v>88</v>
      </c>
      <c r="I16" s="22">
        <v>128</v>
      </c>
      <c r="J16" s="13">
        <f t="shared" ref="J16:J42" si="0">IF(ISTEXT(G16),0,G16)+IF(ISTEXT(H16),0,H16)+IF(ISTEXT(I16),0,I16)</f>
        <v>396</v>
      </c>
      <c r="K16" s="13"/>
      <c r="L16" s="16">
        <v>13</v>
      </c>
    </row>
    <row r="17" spans="1:12">
      <c r="A17" s="17">
        <v>2</v>
      </c>
      <c r="B17" s="18" t="s">
        <v>70</v>
      </c>
      <c r="C17" s="19" t="s">
        <v>71</v>
      </c>
      <c r="D17" s="20" t="s">
        <v>72</v>
      </c>
      <c r="E17" s="19" t="s">
        <v>34</v>
      </c>
      <c r="F17" s="21" t="s">
        <v>45</v>
      </c>
      <c r="G17" s="22">
        <v>180</v>
      </c>
      <c r="H17" s="22">
        <v>125</v>
      </c>
      <c r="I17" s="22">
        <v>88</v>
      </c>
      <c r="J17" s="13">
        <f t="shared" si="0"/>
        <v>393</v>
      </c>
      <c r="K17" s="13"/>
      <c r="L17" s="16">
        <v>16</v>
      </c>
    </row>
    <row r="18" spans="1:12">
      <c r="A18" s="17">
        <v>3</v>
      </c>
      <c r="B18" s="18" t="s">
        <v>39</v>
      </c>
      <c r="C18" s="19" t="s">
        <v>40</v>
      </c>
      <c r="D18" s="20" t="s">
        <v>41</v>
      </c>
      <c r="E18" s="19" t="s">
        <v>34</v>
      </c>
      <c r="F18" s="21" t="s">
        <v>35</v>
      </c>
      <c r="G18" s="22">
        <v>180</v>
      </c>
      <c r="H18" s="22">
        <v>100</v>
      </c>
      <c r="I18" s="22">
        <v>106</v>
      </c>
      <c r="J18" s="13">
        <f t="shared" si="0"/>
        <v>386</v>
      </c>
      <c r="K18" s="13"/>
      <c r="L18" s="16">
        <v>17</v>
      </c>
    </row>
    <row r="19" spans="1:12">
      <c r="A19" s="17">
        <v>4</v>
      </c>
      <c r="B19" s="18" t="s">
        <v>104</v>
      </c>
      <c r="C19" s="19">
        <v>71665</v>
      </c>
      <c r="D19" s="20" t="s">
        <v>105</v>
      </c>
      <c r="E19" s="19" t="s">
        <v>34</v>
      </c>
      <c r="F19" s="21" t="s">
        <v>35</v>
      </c>
      <c r="G19" s="22">
        <v>78</v>
      </c>
      <c r="H19" s="22">
        <v>172</v>
      </c>
      <c r="I19" s="22">
        <v>125</v>
      </c>
      <c r="J19" s="13">
        <f t="shared" si="0"/>
        <v>375</v>
      </c>
      <c r="K19" s="13"/>
      <c r="L19" s="16">
        <v>1</v>
      </c>
    </row>
    <row r="20" spans="1:12">
      <c r="A20" s="17">
        <v>5</v>
      </c>
      <c r="B20" s="18" t="s">
        <v>106</v>
      </c>
      <c r="C20" s="19" t="s">
        <v>107</v>
      </c>
      <c r="D20" s="20" t="s">
        <v>108</v>
      </c>
      <c r="E20" s="19" t="s">
        <v>54</v>
      </c>
      <c r="F20" s="21" t="s">
        <v>45</v>
      </c>
      <c r="G20" s="22">
        <v>76</v>
      </c>
      <c r="H20" s="22">
        <v>108</v>
      </c>
      <c r="I20" s="22">
        <v>180</v>
      </c>
      <c r="J20" s="13">
        <f t="shared" si="0"/>
        <v>364</v>
      </c>
      <c r="K20" s="13"/>
      <c r="L20" s="16">
        <v>44</v>
      </c>
    </row>
    <row r="21" spans="1:12">
      <c r="A21" s="17">
        <v>6</v>
      </c>
      <c r="B21" s="18" t="s">
        <v>49</v>
      </c>
      <c r="C21" s="19">
        <v>24373</v>
      </c>
      <c r="D21" s="20">
        <v>27016</v>
      </c>
      <c r="E21" s="19" t="s">
        <v>50</v>
      </c>
      <c r="F21" s="21" t="s">
        <v>35</v>
      </c>
      <c r="G21" s="22">
        <v>145</v>
      </c>
      <c r="H21" s="22">
        <v>89</v>
      </c>
      <c r="I21" s="22">
        <v>115</v>
      </c>
      <c r="J21" s="13">
        <f t="shared" si="0"/>
        <v>349</v>
      </c>
      <c r="K21" s="13"/>
      <c r="L21" s="16">
        <v>29</v>
      </c>
    </row>
    <row r="22" spans="1:12">
      <c r="A22" s="17">
        <v>7</v>
      </c>
      <c r="B22" s="18" t="s">
        <v>51</v>
      </c>
      <c r="C22" s="19" t="s">
        <v>52</v>
      </c>
      <c r="D22" s="20" t="s">
        <v>53</v>
      </c>
      <c r="E22" s="19" t="s">
        <v>54</v>
      </c>
      <c r="F22" s="21" t="s">
        <v>35</v>
      </c>
      <c r="G22" s="22">
        <v>149</v>
      </c>
      <c r="H22" s="22">
        <v>80</v>
      </c>
      <c r="I22" s="22">
        <v>115</v>
      </c>
      <c r="J22" s="13">
        <f t="shared" si="0"/>
        <v>344</v>
      </c>
      <c r="K22" s="13"/>
      <c r="L22" s="16">
        <v>34</v>
      </c>
    </row>
    <row r="23" spans="1:12">
      <c r="A23" s="17">
        <v>8</v>
      </c>
      <c r="B23" s="18" t="s">
        <v>55</v>
      </c>
      <c r="C23" s="19" t="s">
        <v>56</v>
      </c>
      <c r="D23" s="20" t="s">
        <v>57</v>
      </c>
      <c r="E23" s="19" t="s">
        <v>34</v>
      </c>
      <c r="F23" s="21" t="s">
        <v>45</v>
      </c>
      <c r="G23" s="22">
        <v>99</v>
      </c>
      <c r="H23" s="22">
        <v>99</v>
      </c>
      <c r="I23" s="22">
        <v>117</v>
      </c>
      <c r="J23" s="13">
        <f t="shared" si="0"/>
        <v>315</v>
      </c>
      <c r="K23" s="13"/>
      <c r="L23" s="16">
        <v>57</v>
      </c>
    </row>
    <row r="24" spans="1:12">
      <c r="A24" s="17">
        <v>9</v>
      </c>
      <c r="B24" s="18" t="s">
        <v>109</v>
      </c>
      <c r="C24" s="19" t="s">
        <v>110</v>
      </c>
      <c r="D24" s="20" t="s">
        <v>111</v>
      </c>
      <c r="E24" s="19" t="s">
        <v>34</v>
      </c>
      <c r="F24" s="21" t="s">
        <v>45</v>
      </c>
      <c r="G24" s="22">
        <v>112</v>
      </c>
      <c r="H24" s="22">
        <v>86</v>
      </c>
      <c r="I24" s="22">
        <v>115</v>
      </c>
      <c r="J24" s="13">
        <f t="shared" si="0"/>
        <v>313</v>
      </c>
      <c r="K24" s="13"/>
      <c r="L24" s="16">
        <v>2</v>
      </c>
    </row>
    <row r="25" spans="1:12">
      <c r="A25" s="17">
        <v>10</v>
      </c>
      <c r="B25" s="18" t="s">
        <v>112</v>
      </c>
      <c r="C25" s="19" t="s">
        <v>113</v>
      </c>
      <c r="D25" s="20" t="s">
        <v>114</v>
      </c>
      <c r="E25" s="19" t="s">
        <v>34</v>
      </c>
      <c r="F25" s="21" t="s">
        <v>45</v>
      </c>
      <c r="G25" s="22">
        <v>67</v>
      </c>
      <c r="H25" s="22">
        <v>137</v>
      </c>
      <c r="I25" s="22">
        <v>88</v>
      </c>
      <c r="J25" s="13">
        <f t="shared" si="0"/>
        <v>292</v>
      </c>
      <c r="K25" s="13"/>
      <c r="L25" s="16">
        <v>3</v>
      </c>
    </row>
    <row r="26" spans="1:12">
      <c r="A26" s="17">
        <v>11</v>
      </c>
      <c r="B26" s="18" t="s">
        <v>86</v>
      </c>
      <c r="C26" s="19" t="s">
        <v>87</v>
      </c>
      <c r="D26" s="20" t="s">
        <v>88</v>
      </c>
      <c r="E26" s="19" t="s">
        <v>34</v>
      </c>
      <c r="F26" s="21" t="s">
        <v>45</v>
      </c>
      <c r="G26" s="22">
        <v>86</v>
      </c>
      <c r="H26" s="22">
        <v>99</v>
      </c>
      <c r="I26" s="22">
        <v>94</v>
      </c>
      <c r="J26" s="13">
        <f t="shared" si="0"/>
        <v>279</v>
      </c>
      <c r="K26" s="13"/>
      <c r="L26" s="16">
        <v>7</v>
      </c>
    </row>
    <row r="27" spans="1:12">
      <c r="A27" s="17">
        <v>12</v>
      </c>
      <c r="B27" s="18" t="s">
        <v>115</v>
      </c>
      <c r="C27" s="19" t="s">
        <v>116</v>
      </c>
      <c r="D27" s="20" t="s">
        <v>117</v>
      </c>
      <c r="E27" s="19" t="s">
        <v>34</v>
      </c>
      <c r="F27" s="21" t="s">
        <v>45</v>
      </c>
      <c r="G27" s="22">
        <v>93</v>
      </c>
      <c r="H27" s="22">
        <v>94</v>
      </c>
      <c r="I27" s="22">
        <v>76</v>
      </c>
      <c r="J27" s="13">
        <f t="shared" si="0"/>
        <v>263</v>
      </c>
      <c r="K27" s="13"/>
      <c r="L27" s="16">
        <v>5</v>
      </c>
    </row>
    <row r="28" spans="1:12">
      <c r="A28" s="17">
        <v>13</v>
      </c>
      <c r="B28" s="18" t="s">
        <v>67</v>
      </c>
      <c r="C28" s="19" t="s">
        <v>68</v>
      </c>
      <c r="D28" s="20" t="s">
        <v>69</v>
      </c>
      <c r="E28" s="19" t="s">
        <v>54</v>
      </c>
      <c r="F28" s="21" t="s">
        <v>35</v>
      </c>
      <c r="G28" s="22">
        <v>84</v>
      </c>
      <c r="H28" s="22">
        <v>79</v>
      </c>
      <c r="I28" s="22">
        <v>95</v>
      </c>
      <c r="J28" s="13">
        <f t="shared" si="0"/>
        <v>258</v>
      </c>
      <c r="K28" s="13"/>
      <c r="L28" s="16">
        <v>32</v>
      </c>
    </row>
    <row r="29" spans="1:12">
      <c r="A29" s="17">
        <v>14</v>
      </c>
      <c r="B29" s="18" t="s">
        <v>118</v>
      </c>
      <c r="C29" s="19" t="s">
        <v>119</v>
      </c>
      <c r="D29" s="20" t="s">
        <v>120</v>
      </c>
      <c r="E29" s="19" t="s">
        <v>54</v>
      </c>
      <c r="F29" s="21" t="s">
        <v>45</v>
      </c>
      <c r="G29" s="22">
        <v>88</v>
      </c>
      <c r="H29" s="22">
        <v>82</v>
      </c>
      <c r="I29" s="22">
        <v>87</v>
      </c>
      <c r="J29" s="13">
        <f t="shared" si="0"/>
        <v>257</v>
      </c>
      <c r="K29" s="13"/>
      <c r="L29" s="16">
        <v>28</v>
      </c>
    </row>
    <row r="30" spans="1:12">
      <c r="A30" s="17">
        <v>15</v>
      </c>
      <c r="B30" s="18" t="s">
        <v>36</v>
      </c>
      <c r="C30" s="19" t="s">
        <v>37</v>
      </c>
      <c r="D30" s="20" t="s">
        <v>38</v>
      </c>
      <c r="E30" s="19" t="s">
        <v>34</v>
      </c>
      <c r="F30" s="21" t="s">
        <v>35</v>
      </c>
      <c r="G30" s="22">
        <v>68</v>
      </c>
      <c r="H30" s="22">
        <v>81</v>
      </c>
      <c r="I30" s="22">
        <v>99</v>
      </c>
      <c r="J30" s="13">
        <f t="shared" si="0"/>
        <v>248</v>
      </c>
      <c r="K30" s="13"/>
      <c r="L30" s="16">
        <v>15</v>
      </c>
    </row>
    <row r="31" spans="1:12">
      <c r="A31" s="17">
        <v>16</v>
      </c>
      <c r="B31" s="18" t="s">
        <v>80</v>
      </c>
      <c r="C31" s="19" t="s">
        <v>81</v>
      </c>
      <c r="D31" s="20" t="s">
        <v>82</v>
      </c>
      <c r="E31" s="19" t="s">
        <v>54</v>
      </c>
      <c r="F31" s="21" t="s">
        <v>45</v>
      </c>
      <c r="G31" s="22">
        <v>80</v>
      </c>
      <c r="H31" s="22">
        <v>90</v>
      </c>
      <c r="I31" s="22">
        <v>76</v>
      </c>
      <c r="J31" s="13">
        <f t="shared" si="0"/>
        <v>246</v>
      </c>
      <c r="K31" s="13"/>
      <c r="L31" s="16">
        <v>31</v>
      </c>
    </row>
    <row r="32" spans="1:12">
      <c r="A32" s="17">
        <v>17</v>
      </c>
      <c r="B32" s="18" t="s">
        <v>95</v>
      </c>
      <c r="C32" s="19" t="s">
        <v>96</v>
      </c>
      <c r="D32" s="20" t="s">
        <v>97</v>
      </c>
      <c r="E32" s="19" t="s">
        <v>54</v>
      </c>
      <c r="F32" s="21" t="s">
        <v>45</v>
      </c>
      <c r="G32" s="22">
        <v>73</v>
      </c>
      <c r="H32" s="22">
        <v>71</v>
      </c>
      <c r="I32" s="22">
        <v>99</v>
      </c>
      <c r="J32" s="13">
        <f t="shared" si="0"/>
        <v>243</v>
      </c>
      <c r="K32" s="13"/>
      <c r="L32" s="16">
        <v>35</v>
      </c>
    </row>
    <row r="33" spans="1:12">
      <c r="A33" s="17">
        <v>18</v>
      </c>
      <c r="B33" s="18" t="s">
        <v>121</v>
      </c>
      <c r="C33" s="19" t="s">
        <v>122</v>
      </c>
      <c r="D33" s="20" t="s">
        <v>123</v>
      </c>
      <c r="E33" s="19" t="s">
        <v>124</v>
      </c>
      <c r="F33" s="21" t="s">
        <v>35</v>
      </c>
      <c r="G33" s="22">
        <v>47</v>
      </c>
      <c r="H33" s="22">
        <v>113</v>
      </c>
      <c r="I33" s="22">
        <v>76</v>
      </c>
      <c r="J33" s="13">
        <f t="shared" si="0"/>
        <v>236</v>
      </c>
      <c r="K33" s="13"/>
      <c r="L33" s="16">
        <v>20</v>
      </c>
    </row>
    <row r="34" spans="1:12">
      <c r="A34" s="17">
        <v>19</v>
      </c>
      <c r="B34" s="18" t="s">
        <v>64</v>
      </c>
      <c r="C34" s="19" t="s">
        <v>65</v>
      </c>
      <c r="D34" s="20" t="s">
        <v>66</v>
      </c>
      <c r="E34" s="19" t="s">
        <v>34</v>
      </c>
      <c r="F34" s="21" t="s">
        <v>45</v>
      </c>
      <c r="G34" s="22">
        <v>70</v>
      </c>
      <c r="H34" s="22">
        <v>80</v>
      </c>
      <c r="I34" s="22">
        <v>84</v>
      </c>
      <c r="J34" s="13">
        <f t="shared" si="0"/>
        <v>234</v>
      </c>
      <c r="K34" s="13"/>
      <c r="L34" s="16">
        <v>8</v>
      </c>
    </row>
    <row r="35" spans="1:12">
      <c r="A35" s="17">
        <v>20</v>
      </c>
      <c r="B35" s="18" t="s">
        <v>61</v>
      </c>
      <c r="C35" s="19" t="s">
        <v>62</v>
      </c>
      <c r="D35" s="20" t="s">
        <v>63</v>
      </c>
      <c r="E35" s="19" t="s">
        <v>34</v>
      </c>
      <c r="F35" s="21" t="s">
        <v>45</v>
      </c>
      <c r="G35" s="22">
        <v>82</v>
      </c>
      <c r="H35" s="22">
        <v>87</v>
      </c>
      <c r="I35" s="22">
        <v>59</v>
      </c>
      <c r="J35" s="13">
        <f t="shared" si="0"/>
        <v>228</v>
      </c>
      <c r="K35" s="13"/>
      <c r="L35" s="16">
        <v>19</v>
      </c>
    </row>
    <row r="36" spans="1:12">
      <c r="A36" s="17">
        <v>21</v>
      </c>
      <c r="B36" s="18" t="s">
        <v>46</v>
      </c>
      <c r="C36" s="19" t="s">
        <v>47</v>
      </c>
      <c r="D36" s="20" t="s">
        <v>48</v>
      </c>
      <c r="E36" s="19" t="s">
        <v>34</v>
      </c>
      <c r="F36" s="21" t="s">
        <v>45</v>
      </c>
      <c r="G36" s="22">
        <v>88</v>
      </c>
      <c r="H36" s="22">
        <v>69</v>
      </c>
      <c r="I36" s="22">
        <v>57</v>
      </c>
      <c r="J36" s="13">
        <f t="shared" si="0"/>
        <v>214</v>
      </c>
      <c r="K36" s="13"/>
      <c r="L36" s="16">
        <v>24</v>
      </c>
    </row>
    <row r="37" spans="1:12">
      <c r="A37" s="17">
        <v>22</v>
      </c>
      <c r="B37" s="18" t="s">
        <v>83</v>
      </c>
      <c r="C37" s="19" t="s">
        <v>84</v>
      </c>
      <c r="D37" s="20" t="s">
        <v>85</v>
      </c>
      <c r="E37" s="19" t="s">
        <v>34</v>
      </c>
      <c r="F37" s="21" t="s">
        <v>45</v>
      </c>
      <c r="G37" s="22">
        <v>62</v>
      </c>
      <c r="H37" s="22">
        <v>75</v>
      </c>
      <c r="I37" s="22">
        <v>71</v>
      </c>
      <c r="J37" s="13">
        <f t="shared" si="0"/>
        <v>208</v>
      </c>
      <c r="K37" s="13"/>
      <c r="L37" s="16">
        <v>26</v>
      </c>
    </row>
    <row r="38" spans="1:12">
      <c r="A38" s="17">
        <v>23</v>
      </c>
      <c r="B38" s="18" t="s">
        <v>58</v>
      </c>
      <c r="C38" s="19" t="s">
        <v>59</v>
      </c>
      <c r="D38" s="20" t="s">
        <v>60</v>
      </c>
      <c r="E38" s="19" t="s">
        <v>34</v>
      </c>
      <c r="F38" s="21" t="s">
        <v>45</v>
      </c>
      <c r="G38" s="22">
        <v>130</v>
      </c>
      <c r="H38" s="22">
        <v>53</v>
      </c>
      <c r="I38" s="22">
        <v>0</v>
      </c>
      <c r="J38" s="13">
        <f t="shared" si="0"/>
        <v>183</v>
      </c>
      <c r="K38" s="13"/>
      <c r="L38" s="16">
        <v>25</v>
      </c>
    </row>
    <row r="39" spans="1:12">
      <c r="A39" s="17">
        <v>24</v>
      </c>
      <c r="B39" s="18" t="s">
        <v>73</v>
      </c>
      <c r="C39" s="19" t="s">
        <v>74</v>
      </c>
      <c r="D39" s="20" t="s">
        <v>75</v>
      </c>
      <c r="E39" s="19" t="s">
        <v>34</v>
      </c>
      <c r="F39" s="21" t="s">
        <v>35</v>
      </c>
      <c r="G39" s="22">
        <v>57</v>
      </c>
      <c r="H39" s="22" t="s">
        <v>79</v>
      </c>
      <c r="I39" s="22">
        <v>84</v>
      </c>
      <c r="J39" s="13">
        <f t="shared" si="0"/>
        <v>141</v>
      </c>
      <c r="K39" s="13"/>
      <c r="L39" s="16">
        <v>4</v>
      </c>
    </row>
    <row r="40" spans="1:12">
      <c r="A40" s="17">
        <v>25</v>
      </c>
      <c r="B40" s="18" t="s">
        <v>92</v>
      </c>
      <c r="C40" s="19" t="s">
        <v>93</v>
      </c>
      <c r="D40" s="20" t="s">
        <v>94</v>
      </c>
      <c r="E40" s="19" t="s">
        <v>34</v>
      </c>
      <c r="F40" s="21" t="s">
        <v>45</v>
      </c>
      <c r="G40" s="22">
        <v>0</v>
      </c>
      <c r="H40" s="22">
        <v>48</v>
      </c>
      <c r="I40" s="22">
        <v>55</v>
      </c>
      <c r="J40" s="13">
        <f t="shared" si="0"/>
        <v>103</v>
      </c>
      <c r="K40" s="13"/>
      <c r="L40" s="16">
        <v>23</v>
      </c>
    </row>
    <row r="41" spans="1:12">
      <c r="A41" s="17">
        <v>26</v>
      </c>
      <c r="B41" s="18" t="s">
        <v>125</v>
      </c>
      <c r="C41" s="19" t="s">
        <v>126</v>
      </c>
      <c r="D41" s="20" t="s">
        <v>127</v>
      </c>
      <c r="E41" s="19" t="s">
        <v>54</v>
      </c>
      <c r="F41" s="21" t="s">
        <v>45</v>
      </c>
      <c r="G41" s="22">
        <v>0</v>
      </c>
      <c r="H41" s="22">
        <v>84</v>
      </c>
      <c r="I41" s="22">
        <v>0</v>
      </c>
      <c r="J41" s="13">
        <f t="shared" si="0"/>
        <v>84</v>
      </c>
      <c r="K41" s="13"/>
      <c r="L41" s="16">
        <v>22</v>
      </c>
    </row>
    <row r="42" spans="1:12">
      <c r="A42" s="17">
        <v>27</v>
      </c>
      <c r="B42" s="18" t="s">
        <v>42</v>
      </c>
      <c r="C42" s="19" t="s">
        <v>43</v>
      </c>
      <c r="D42" s="20" t="s">
        <v>44</v>
      </c>
      <c r="E42" s="19" t="s">
        <v>34</v>
      </c>
      <c r="F42" s="21" t="s">
        <v>45</v>
      </c>
      <c r="G42" s="22">
        <v>0</v>
      </c>
      <c r="H42" s="22">
        <v>65</v>
      </c>
      <c r="I42" s="22">
        <v>0</v>
      </c>
      <c r="J42" s="13">
        <f t="shared" si="0"/>
        <v>65</v>
      </c>
      <c r="K42" s="13"/>
      <c r="L42" s="16">
        <v>43</v>
      </c>
    </row>
  </sheetData>
  <sheetProtection selectLockedCells="1" selectUnlockedCells="1"/>
  <conditionalFormatting sqref="G16:I42">
    <cfRule type="cellIs" dxfId="2" priority="1" stopIfTrue="1" operator="equal">
      <formula>180</formula>
    </cfRule>
  </conditionalFormatting>
  <pageMargins left="0.23333333333333334" right="0.19236111111111112" top="0.34097222222222223" bottom="0.25208333333333333" header="0.24236111111111111" footer="0.15347222222222223"/>
  <pageSetup paperSize="9" scale="81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zoomScale="115" zoomScaleNormal="115" workbookViewId="0">
      <selection activeCell="E27" sqref="E27"/>
    </sheetView>
  </sheetViews>
  <sheetFormatPr defaultColWidth="11.5703125" defaultRowHeight="15"/>
  <cols>
    <col min="1" max="1" width="4.28515625" customWidth="1"/>
    <col min="2" max="2" width="27.140625" customWidth="1"/>
    <col min="3" max="3" width="15.5703125" customWidth="1"/>
    <col min="5" max="5" width="11.5703125" style="1"/>
    <col min="7" max="7" width="12.7109375" customWidth="1"/>
    <col min="8" max="8" width="6.7109375" customWidth="1"/>
    <col min="9" max="10" width="5.140625" customWidth="1"/>
    <col min="11" max="11" width="7.5703125" customWidth="1"/>
  </cols>
  <sheetData>
    <row r="1" spans="1:11" ht="21">
      <c r="B1" s="2" t="s">
        <v>0</v>
      </c>
      <c r="D1" s="3"/>
      <c r="E1" s="3"/>
      <c r="F1" s="4"/>
      <c r="G1" s="4"/>
      <c r="H1" s="4"/>
      <c r="I1" s="4"/>
      <c r="J1" s="4"/>
      <c r="K1" s="4"/>
    </row>
    <row r="2" spans="1:11" ht="18.75">
      <c r="B2" s="5" t="s">
        <v>1</v>
      </c>
      <c r="D2" s="3"/>
      <c r="E2" s="3"/>
      <c r="F2" s="4"/>
      <c r="G2" s="4"/>
      <c r="H2" s="4"/>
      <c r="I2" s="4"/>
      <c r="J2" s="4"/>
      <c r="K2" s="4"/>
    </row>
    <row r="3" spans="1:11">
      <c r="D3" s="3"/>
      <c r="E3" s="3"/>
      <c r="F3" s="4"/>
      <c r="G3" s="4"/>
      <c r="H3" s="4"/>
      <c r="I3" s="4"/>
      <c r="J3" s="4"/>
      <c r="K3" s="4"/>
    </row>
    <row r="4" spans="1:11">
      <c r="B4" s="6" t="s">
        <v>2</v>
      </c>
      <c r="C4" t="s">
        <v>3</v>
      </c>
      <c r="D4" s="3"/>
      <c r="E4" s="3"/>
      <c r="F4" s="4"/>
      <c r="G4" s="4"/>
      <c r="H4" s="4"/>
      <c r="I4" s="4"/>
      <c r="J4" s="4"/>
      <c r="K4" s="4"/>
    </row>
    <row r="5" spans="1:11">
      <c r="B5" s="6" t="s">
        <v>4</v>
      </c>
      <c r="C5" t="s">
        <v>5</v>
      </c>
      <c r="D5" s="3"/>
      <c r="E5" s="3"/>
      <c r="F5" s="4"/>
      <c r="G5" s="4"/>
      <c r="H5" s="4"/>
      <c r="I5" s="4"/>
      <c r="J5" s="4"/>
      <c r="K5" s="4"/>
    </row>
    <row r="6" spans="1:11">
      <c r="B6" s="6" t="s">
        <v>6</v>
      </c>
      <c r="C6" t="s">
        <v>7</v>
      </c>
      <c r="D6" s="3"/>
      <c r="E6" s="3"/>
      <c r="F6" s="4"/>
      <c r="G6" s="4"/>
      <c r="H6" s="4"/>
      <c r="I6" s="4"/>
      <c r="J6" s="4"/>
      <c r="K6" s="4"/>
    </row>
    <row r="7" spans="1:11">
      <c r="B7" s="6" t="s">
        <v>8</v>
      </c>
      <c r="C7" s="7" t="s">
        <v>9</v>
      </c>
      <c r="D7" s="3"/>
      <c r="E7" s="3"/>
      <c r="F7" s="4"/>
      <c r="G7" s="4"/>
      <c r="H7" s="4"/>
      <c r="I7" s="4"/>
      <c r="J7" s="4"/>
      <c r="K7" s="4"/>
    </row>
    <row r="8" spans="1:11">
      <c r="B8" s="6" t="s">
        <v>10</v>
      </c>
      <c r="C8" t="s">
        <v>11</v>
      </c>
      <c r="D8" s="3"/>
      <c r="E8" s="3"/>
      <c r="F8" s="4"/>
      <c r="G8" s="4"/>
      <c r="H8" s="4"/>
      <c r="I8" s="4"/>
      <c r="J8" s="4"/>
      <c r="K8" s="4"/>
    </row>
    <row r="9" spans="1:11">
      <c r="B9" s="6" t="s">
        <v>12</v>
      </c>
      <c r="C9" t="s">
        <v>13</v>
      </c>
      <c r="D9" s="3"/>
      <c r="E9" s="3"/>
      <c r="F9" s="4"/>
      <c r="G9" s="4"/>
      <c r="H9" s="4"/>
      <c r="I9" s="4"/>
      <c r="J9" s="4"/>
      <c r="K9" s="4"/>
    </row>
    <row r="10" spans="1:11">
      <c r="B10" s="6" t="s">
        <v>14</v>
      </c>
      <c r="C10" t="s">
        <v>15</v>
      </c>
      <c r="D10" s="3"/>
      <c r="E10" s="3"/>
      <c r="F10" s="4"/>
      <c r="G10" s="4"/>
      <c r="H10" s="4"/>
      <c r="I10" s="4"/>
      <c r="J10" s="4"/>
      <c r="K10" s="4"/>
    </row>
    <row r="11" spans="1:11">
      <c r="B11" s="6" t="s">
        <v>16</v>
      </c>
      <c r="C11" t="s">
        <v>98</v>
      </c>
      <c r="D11" s="3"/>
      <c r="E11" s="3"/>
      <c r="F11" s="4"/>
      <c r="G11" s="4"/>
      <c r="H11" s="4"/>
      <c r="I11" s="4"/>
      <c r="J11" s="4"/>
      <c r="K11" s="4"/>
    </row>
    <row r="12" spans="1:11">
      <c r="B12" s="6"/>
      <c r="D12" s="3"/>
      <c r="E12" s="3"/>
      <c r="F12" s="4"/>
      <c r="G12" s="4"/>
      <c r="H12" s="4"/>
      <c r="I12" s="4"/>
      <c r="J12" s="4"/>
      <c r="K12" s="4"/>
    </row>
    <row r="13" spans="1:11">
      <c r="B13" s="6"/>
      <c r="D13" s="3"/>
      <c r="E13" s="3"/>
      <c r="F13" s="4"/>
      <c r="G13" s="4"/>
      <c r="H13" s="4"/>
      <c r="I13" s="4"/>
      <c r="J13" s="4"/>
      <c r="K13" s="4"/>
    </row>
    <row r="14" spans="1:11" ht="17.25">
      <c r="B14" s="9" t="s">
        <v>18</v>
      </c>
      <c r="C14" s="10" t="s">
        <v>128</v>
      </c>
      <c r="D14" s="11"/>
      <c r="E14" s="4"/>
      <c r="F14" s="4"/>
      <c r="G14" s="4"/>
      <c r="H14" s="4"/>
      <c r="I14" s="4"/>
      <c r="J14" s="4"/>
      <c r="K14" s="4"/>
    </row>
    <row r="15" spans="1:11" ht="25.5">
      <c r="A15" s="12" t="s">
        <v>20</v>
      </c>
      <c r="B15" s="13" t="s">
        <v>21</v>
      </c>
      <c r="C15" s="14" t="s">
        <v>22</v>
      </c>
      <c r="D15" s="15" t="s">
        <v>23</v>
      </c>
      <c r="E15" s="15" t="s">
        <v>24</v>
      </c>
      <c r="F15" s="15" t="s">
        <v>25</v>
      </c>
      <c r="G15" s="13" t="s">
        <v>129</v>
      </c>
      <c r="H15" s="13" t="s">
        <v>130</v>
      </c>
      <c r="I15" s="13" t="s">
        <v>26</v>
      </c>
      <c r="J15" s="13" t="s">
        <v>27</v>
      </c>
      <c r="K15" s="13" t="s">
        <v>29</v>
      </c>
    </row>
    <row r="16" spans="1:11">
      <c r="A16" s="17">
        <v>1</v>
      </c>
      <c r="B16" s="23" t="s">
        <v>89</v>
      </c>
      <c r="C16" s="19" t="s">
        <v>90</v>
      </c>
      <c r="D16" s="18" t="s">
        <v>91</v>
      </c>
      <c r="E16" s="19" t="s">
        <v>34</v>
      </c>
      <c r="F16" s="21" t="s">
        <v>35</v>
      </c>
      <c r="G16" s="21" t="s">
        <v>131</v>
      </c>
      <c r="H16" s="21">
        <v>543</v>
      </c>
      <c r="I16" s="22">
        <v>228</v>
      </c>
      <c r="J16" s="22" t="s">
        <v>79</v>
      </c>
      <c r="K16" s="13">
        <f t="shared" ref="K16:K25" si="0">MAX(I16:J16)+H16</f>
        <v>771</v>
      </c>
    </row>
    <row r="17" spans="1:13">
      <c r="A17" s="17">
        <v>2</v>
      </c>
      <c r="B17" s="23" t="s">
        <v>42</v>
      </c>
      <c r="C17" s="19" t="s">
        <v>43</v>
      </c>
      <c r="D17" s="18" t="s">
        <v>44</v>
      </c>
      <c r="E17" s="19" t="s">
        <v>34</v>
      </c>
      <c r="F17" s="21" t="s">
        <v>45</v>
      </c>
      <c r="G17" s="21" t="s">
        <v>132</v>
      </c>
      <c r="H17" s="21">
        <v>403</v>
      </c>
      <c r="I17" s="22">
        <v>190</v>
      </c>
      <c r="J17" s="22" t="s">
        <v>79</v>
      </c>
      <c r="K17" s="13">
        <f t="shared" si="0"/>
        <v>593</v>
      </c>
      <c r="M17" s="22"/>
    </row>
    <row r="18" spans="1:13">
      <c r="A18" s="17">
        <v>3</v>
      </c>
      <c r="B18" s="23" t="s">
        <v>76</v>
      </c>
      <c r="C18" s="19" t="s">
        <v>77</v>
      </c>
      <c r="D18" s="18" t="s">
        <v>78</v>
      </c>
      <c r="E18" s="19" t="s">
        <v>34</v>
      </c>
      <c r="F18" s="21" t="s">
        <v>35</v>
      </c>
      <c r="G18" s="21" t="s">
        <v>133</v>
      </c>
      <c r="H18" s="21">
        <v>468</v>
      </c>
      <c r="I18" s="22" t="s">
        <v>79</v>
      </c>
      <c r="J18" s="22">
        <v>95</v>
      </c>
      <c r="K18" s="13">
        <f t="shared" si="0"/>
        <v>563</v>
      </c>
    </row>
    <row r="19" spans="1:13">
      <c r="A19" s="17">
        <v>4</v>
      </c>
      <c r="B19" s="23" t="s">
        <v>83</v>
      </c>
      <c r="C19" s="19" t="s">
        <v>84</v>
      </c>
      <c r="D19" s="18" t="s">
        <v>85</v>
      </c>
      <c r="E19" s="19" t="s">
        <v>34</v>
      </c>
      <c r="F19" s="21" t="s">
        <v>45</v>
      </c>
      <c r="G19" s="21" t="s">
        <v>134</v>
      </c>
      <c r="H19" s="21">
        <v>401</v>
      </c>
      <c r="I19" s="22">
        <v>158</v>
      </c>
      <c r="J19" s="22" t="s">
        <v>79</v>
      </c>
      <c r="K19" s="13">
        <f t="shared" si="0"/>
        <v>559</v>
      </c>
    </row>
    <row r="20" spans="1:13">
      <c r="A20" s="17">
        <v>5</v>
      </c>
      <c r="B20" s="23" t="s">
        <v>61</v>
      </c>
      <c r="C20" s="19" t="s">
        <v>62</v>
      </c>
      <c r="D20" s="18" t="s">
        <v>63</v>
      </c>
      <c r="E20" s="19" t="s">
        <v>34</v>
      </c>
      <c r="F20" s="21" t="s">
        <v>45</v>
      </c>
      <c r="G20" s="21" t="s">
        <v>135</v>
      </c>
      <c r="H20" s="21">
        <v>441</v>
      </c>
      <c r="I20" s="22">
        <v>90</v>
      </c>
      <c r="J20" s="22" t="s">
        <v>79</v>
      </c>
      <c r="K20" s="13">
        <f t="shared" si="0"/>
        <v>531</v>
      </c>
    </row>
    <row r="21" spans="1:13">
      <c r="A21" s="17">
        <v>6</v>
      </c>
      <c r="B21" s="23" t="s">
        <v>86</v>
      </c>
      <c r="C21" s="19" t="s">
        <v>87</v>
      </c>
      <c r="D21" s="18" t="s">
        <v>88</v>
      </c>
      <c r="E21" s="19" t="s">
        <v>34</v>
      </c>
      <c r="F21" s="21" t="s">
        <v>45</v>
      </c>
      <c r="G21" s="21" t="s">
        <v>135</v>
      </c>
      <c r="H21" s="21">
        <v>426</v>
      </c>
      <c r="I21" s="22">
        <v>90</v>
      </c>
      <c r="J21" s="22" t="s">
        <v>79</v>
      </c>
      <c r="K21" s="13">
        <f t="shared" si="0"/>
        <v>516</v>
      </c>
    </row>
    <row r="22" spans="1:13">
      <c r="A22" s="17">
        <v>7</v>
      </c>
      <c r="B22" s="23" t="s">
        <v>64</v>
      </c>
      <c r="C22" s="19" t="s">
        <v>65</v>
      </c>
      <c r="D22" s="18" t="s">
        <v>66</v>
      </c>
      <c r="E22" s="19" t="s">
        <v>34</v>
      </c>
      <c r="F22" s="21" t="s">
        <v>45</v>
      </c>
      <c r="G22" s="21" t="s">
        <v>135</v>
      </c>
      <c r="H22" s="21">
        <v>424</v>
      </c>
      <c r="I22" s="22">
        <v>90</v>
      </c>
      <c r="J22" s="22" t="s">
        <v>79</v>
      </c>
      <c r="K22" s="13">
        <f t="shared" si="0"/>
        <v>514</v>
      </c>
    </row>
    <row r="23" spans="1:13">
      <c r="A23" s="17">
        <v>8</v>
      </c>
      <c r="B23" s="23" t="s">
        <v>58</v>
      </c>
      <c r="C23" s="19" t="s">
        <v>59</v>
      </c>
      <c r="D23" s="18" t="s">
        <v>60</v>
      </c>
      <c r="E23" s="19" t="s">
        <v>34</v>
      </c>
      <c r="F23" s="21" t="s">
        <v>45</v>
      </c>
      <c r="G23" s="21" t="s">
        <v>136</v>
      </c>
      <c r="H23" s="21">
        <v>328</v>
      </c>
      <c r="I23" s="22" t="s">
        <v>137</v>
      </c>
      <c r="J23" s="22">
        <v>95</v>
      </c>
      <c r="K23" s="13">
        <f t="shared" si="0"/>
        <v>423</v>
      </c>
    </row>
    <row r="24" spans="1:13">
      <c r="A24" s="17">
        <v>9</v>
      </c>
      <c r="B24" s="23" t="s">
        <v>46</v>
      </c>
      <c r="C24" s="19" t="s">
        <v>47</v>
      </c>
      <c r="D24" s="18" t="s">
        <v>48</v>
      </c>
      <c r="E24" s="19" t="s">
        <v>34</v>
      </c>
      <c r="F24" s="21" t="s">
        <v>45</v>
      </c>
      <c r="G24" s="21" t="s">
        <v>136</v>
      </c>
      <c r="H24" s="21">
        <v>327</v>
      </c>
      <c r="I24" s="22" t="s">
        <v>138</v>
      </c>
      <c r="J24" s="22">
        <v>91</v>
      </c>
      <c r="K24" s="13">
        <f t="shared" si="0"/>
        <v>418</v>
      </c>
    </row>
    <row r="25" spans="1:13">
      <c r="A25" s="17">
        <v>10</v>
      </c>
      <c r="B25" s="23" t="s">
        <v>70</v>
      </c>
      <c r="C25" s="19" t="s">
        <v>71</v>
      </c>
      <c r="D25" s="18" t="s">
        <v>72</v>
      </c>
      <c r="E25" s="19" t="s">
        <v>34</v>
      </c>
      <c r="F25" s="21" t="s">
        <v>45</v>
      </c>
      <c r="G25" s="21" t="s">
        <v>139</v>
      </c>
      <c r="H25" s="21">
        <v>344</v>
      </c>
      <c r="I25" s="22" t="s">
        <v>79</v>
      </c>
      <c r="J25" s="22">
        <v>67</v>
      </c>
      <c r="K25" s="13">
        <f t="shared" si="0"/>
        <v>411</v>
      </c>
    </row>
    <row r="26" spans="1:13">
      <c r="A26" s="17">
        <v>11</v>
      </c>
      <c r="B26" s="23" t="s">
        <v>101</v>
      </c>
      <c r="C26" s="19" t="s">
        <v>102</v>
      </c>
      <c r="D26" s="18" t="s">
        <v>103</v>
      </c>
      <c r="E26" s="19" t="s">
        <v>34</v>
      </c>
      <c r="F26" s="21" t="s">
        <v>35</v>
      </c>
      <c r="G26" s="21" t="s">
        <v>134</v>
      </c>
      <c r="H26" s="21">
        <v>451</v>
      </c>
      <c r="I26" s="22" t="s">
        <v>137</v>
      </c>
      <c r="J26" s="22" t="s">
        <v>137</v>
      </c>
      <c r="K26" s="13">
        <v>0</v>
      </c>
    </row>
    <row r="27" spans="1:13">
      <c r="A27" s="17">
        <v>12</v>
      </c>
      <c r="B27" s="23" t="s">
        <v>118</v>
      </c>
      <c r="C27" s="19" t="s">
        <v>119</v>
      </c>
      <c r="D27" s="18" t="s">
        <v>120</v>
      </c>
      <c r="E27" s="19" t="s">
        <v>54</v>
      </c>
      <c r="F27" s="21" t="s">
        <v>45</v>
      </c>
      <c r="G27" s="21" t="s">
        <v>140</v>
      </c>
      <c r="H27" s="21">
        <v>347</v>
      </c>
      <c r="I27" s="22" t="s">
        <v>138</v>
      </c>
      <c r="J27" s="22" t="s">
        <v>79</v>
      </c>
      <c r="K27" s="13">
        <v>0</v>
      </c>
    </row>
  </sheetData>
  <sheetProtection selectLockedCells="1" selectUnlockedCells="1"/>
  <autoFilter ref="A15:K24"/>
  <pageMargins left="0.23333333333333334" right="0.19236111111111112" top="0.34097222222222223" bottom="0.25208333333333333" header="0.24236111111111111" footer="0.15347222222222223"/>
  <pageSetup paperSize="9" scale="81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11" zoomScale="115" zoomScaleNormal="115" workbookViewId="0">
      <selection activeCell="M22" sqref="M22"/>
    </sheetView>
  </sheetViews>
  <sheetFormatPr defaultColWidth="11.5703125" defaultRowHeight="15"/>
  <cols>
    <col min="1" max="1" width="4.28515625" customWidth="1"/>
    <col min="2" max="2" width="27.140625" customWidth="1"/>
    <col min="3" max="3" width="13.7109375" customWidth="1"/>
    <col min="4" max="4" width="12.28515625" customWidth="1"/>
    <col min="7" max="10" width="7.28515625" customWidth="1"/>
    <col min="11" max="11" width="8.42578125" customWidth="1"/>
  </cols>
  <sheetData>
    <row r="1" spans="1:11" ht="21">
      <c r="B1" s="2" t="s">
        <v>0</v>
      </c>
      <c r="D1" s="3"/>
      <c r="E1" s="3"/>
      <c r="F1" s="4"/>
      <c r="G1" s="4"/>
      <c r="H1" s="4"/>
      <c r="I1" s="4"/>
      <c r="J1" s="4"/>
      <c r="K1" s="4"/>
    </row>
    <row r="2" spans="1:11" ht="18.75">
      <c r="B2" s="5" t="s">
        <v>1</v>
      </c>
      <c r="D2" s="3"/>
      <c r="E2" s="3"/>
      <c r="F2" s="4"/>
      <c r="G2" s="4"/>
      <c r="H2" s="4"/>
      <c r="I2" s="4"/>
      <c r="J2" s="4"/>
      <c r="K2" s="4"/>
    </row>
    <row r="3" spans="1:11">
      <c r="D3" s="3"/>
      <c r="E3" s="3"/>
      <c r="F3" s="4"/>
      <c r="G3" s="4"/>
      <c r="H3" s="4"/>
      <c r="I3" s="4"/>
      <c r="J3" s="4"/>
      <c r="K3" s="4"/>
    </row>
    <row r="4" spans="1:11">
      <c r="B4" s="6" t="s">
        <v>2</v>
      </c>
      <c r="C4" t="s">
        <v>3</v>
      </c>
      <c r="D4" s="3"/>
      <c r="E4" s="3"/>
      <c r="F4" s="4"/>
      <c r="G4" s="4"/>
      <c r="H4" s="4"/>
      <c r="I4" s="4"/>
      <c r="J4" s="4"/>
      <c r="K4" s="4"/>
    </row>
    <row r="5" spans="1:11">
      <c r="B5" s="6" t="s">
        <v>4</v>
      </c>
      <c r="C5" t="s">
        <v>5</v>
      </c>
      <c r="D5" s="3"/>
      <c r="E5" s="3"/>
      <c r="F5" s="4"/>
      <c r="G5" s="4"/>
      <c r="H5" s="4"/>
      <c r="I5" s="4"/>
      <c r="J5" s="4"/>
      <c r="K5" s="4"/>
    </row>
    <row r="6" spans="1:11">
      <c r="B6" s="6" t="s">
        <v>6</v>
      </c>
      <c r="C6" t="s">
        <v>7</v>
      </c>
      <c r="D6" s="3"/>
      <c r="E6" s="3"/>
      <c r="F6" s="4"/>
      <c r="G6" s="4"/>
      <c r="H6" s="4"/>
      <c r="I6" s="4"/>
      <c r="J6" s="4"/>
      <c r="K6" s="4"/>
    </row>
    <row r="7" spans="1:11">
      <c r="B7" s="6" t="s">
        <v>8</v>
      </c>
      <c r="C7" s="7" t="s">
        <v>9</v>
      </c>
      <c r="D7" s="3"/>
      <c r="E7" s="3"/>
      <c r="F7" s="4"/>
      <c r="G7" s="4"/>
      <c r="H7" s="4"/>
      <c r="I7" s="4"/>
      <c r="J7" s="4"/>
      <c r="K7" s="4"/>
    </row>
    <row r="8" spans="1:11">
      <c r="B8" s="6" t="s">
        <v>10</v>
      </c>
      <c r="C8" t="s">
        <v>11</v>
      </c>
      <c r="D8" s="3"/>
      <c r="E8" s="3"/>
      <c r="F8" s="4"/>
      <c r="G8" s="4"/>
      <c r="H8" s="4"/>
      <c r="I8" s="4"/>
      <c r="J8" s="4"/>
      <c r="K8" s="4"/>
    </row>
    <row r="9" spans="1:11">
      <c r="B9" s="6" t="s">
        <v>12</v>
      </c>
      <c r="C9" t="s">
        <v>13</v>
      </c>
      <c r="D9" s="3"/>
      <c r="E9" s="3"/>
      <c r="F9" s="4"/>
      <c r="G9" s="4"/>
      <c r="H9" s="4"/>
      <c r="I9" s="4"/>
      <c r="J9" s="4"/>
      <c r="K9" s="4"/>
    </row>
    <row r="10" spans="1:11">
      <c r="B10" s="6" t="s">
        <v>14</v>
      </c>
      <c r="C10" t="s">
        <v>15</v>
      </c>
      <c r="D10" s="3"/>
      <c r="E10" s="3"/>
      <c r="F10" s="4"/>
      <c r="G10" s="4"/>
      <c r="H10" s="4"/>
      <c r="I10" s="4"/>
      <c r="J10" s="4"/>
      <c r="K10" s="4"/>
    </row>
    <row r="11" spans="1:11">
      <c r="B11" s="6" t="s">
        <v>16</v>
      </c>
      <c r="C11" t="s">
        <v>98</v>
      </c>
      <c r="D11" s="3"/>
      <c r="E11" s="3"/>
      <c r="F11" s="4"/>
      <c r="G11" s="4"/>
      <c r="H11" s="4"/>
      <c r="I11" s="4"/>
      <c r="J11" s="4"/>
      <c r="K11" s="4"/>
    </row>
    <row r="12" spans="1:11">
      <c r="B12" s="6"/>
      <c r="D12" s="3"/>
      <c r="E12" s="3"/>
      <c r="F12" s="4"/>
      <c r="G12" s="4"/>
      <c r="H12" s="4"/>
      <c r="I12" s="4"/>
      <c r="J12" s="4"/>
      <c r="K12" s="4"/>
    </row>
    <row r="13" spans="1:11">
      <c r="B13" s="6"/>
      <c r="D13" s="3"/>
      <c r="E13" s="3"/>
      <c r="F13" s="4"/>
      <c r="G13" s="4"/>
      <c r="H13" s="4"/>
      <c r="I13" s="4"/>
      <c r="J13" s="4"/>
      <c r="K13" s="4"/>
    </row>
    <row r="14" spans="1:11" ht="17.25">
      <c r="B14" s="9" t="s">
        <v>18</v>
      </c>
      <c r="C14" s="10" t="s">
        <v>141</v>
      </c>
      <c r="D14" s="11"/>
      <c r="E14" s="4"/>
      <c r="F14" s="4"/>
      <c r="G14" s="4"/>
      <c r="H14" s="4"/>
      <c r="I14" s="4"/>
      <c r="J14" s="4"/>
      <c r="K14" s="4"/>
    </row>
    <row r="15" spans="1:11" ht="25.5">
      <c r="A15" s="12" t="s">
        <v>20</v>
      </c>
      <c r="B15" s="13" t="s">
        <v>21</v>
      </c>
      <c r="C15" s="14" t="s">
        <v>22</v>
      </c>
      <c r="D15" s="15" t="s">
        <v>23</v>
      </c>
      <c r="E15" s="15" t="s">
        <v>24</v>
      </c>
      <c r="F15" s="15" t="s">
        <v>25</v>
      </c>
      <c r="G15" s="13" t="s">
        <v>26</v>
      </c>
      <c r="H15" s="13" t="s">
        <v>27</v>
      </c>
      <c r="I15" s="13" t="s">
        <v>28</v>
      </c>
      <c r="J15" s="13" t="s">
        <v>142</v>
      </c>
      <c r="K15" s="13" t="s">
        <v>29</v>
      </c>
    </row>
    <row r="16" spans="1:11">
      <c r="A16" s="17">
        <v>1</v>
      </c>
      <c r="B16" s="18" t="s">
        <v>106</v>
      </c>
      <c r="C16" s="19" t="s">
        <v>107</v>
      </c>
      <c r="D16" s="18" t="s">
        <v>108</v>
      </c>
      <c r="E16" s="19" t="s">
        <v>54</v>
      </c>
      <c r="F16" s="21" t="s">
        <v>45</v>
      </c>
      <c r="G16" s="22">
        <v>1000</v>
      </c>
      <c r="H16" s="22">
        <f>2000-G16</f>
        <v>1000</v>
      </c>
      <c r="I16" s="22">
        <f>2987-H16-G16</f>
        <v>987</v>
      </c>
      <c r="J16" s="22">
        <v>1000</v>
      </c>
      <c r="K16" s="13">
        <f t="shared" ref="K16:K22" si="0">IF(ISTEXT(G16),0,G16)+IF(ISTEXT(H16),0,H16)+IF(ISTEXT(I16),0,I16+IF(ISTEXT(J16),0,J16))</f>
        <v>3987</v>
      </c>
    </row>
    <row r="17" spans="1:11">
      <c r="A17" s="17">
        <v>2</v>
      </c>
      <c r="B17" s="18" t="s">
        <v>109</v>
      </c>
      <c r="C17" s="19" t="s">
        <v>110</v>
      </c>
      <c r="D17" s="18" t="s">
        <v>111</v>
      </c>
      <c r="E17" s="19" t="s">
        <v>34</v>
      </c>
      <c r="F17" s="21" t="s">
        <v>45</v>
      </c>
      <c r="G17" s="22">
        <v>961</v>
      </c>
      <c r="H17" s="22">
        <f>1959-G17</f>
        <v>998</v>
      </c>
      <c r="I17" s="22">
        <f>2935-H17-G17</f>
        <v>976</v>
      </c>
      <c r="J17" s="22">
        <v>976</v>
      </c>
      <c r="K17" s="13">
        <f t="shared" si="0"/>
        <v>3911</v>
      </c>
    </row>
    <row r="18" spans="1:11">
      <c r="A18" s="17">
        <v>3</v>
      </c>
      <c r="B18" s="18" t="s">
        <v>112</v>
      </c>
      <c r="C18" s="19" t="s">
        <v>113</v>
      </c>
      <c r="D18" s="18" t="s">
        <v>114</v>
      </c>
      <c r="E18" s="19" t="s">
        <v>34</v>
      </c>
      <c r="F18" s="21" t="s">
        <v>45</v>
      </c>
      <c r="G18" s="22">
        <v>779</v>
      </c>
      <c r="H18" s="22">
        <f>1761-G18</f>
        <v>982</v>
      </c>
      <c r="I18" s="22">
        <f>2730-H18-G18</f>
        <v>969</v>
      </c>
      <c r="J18" s="22">
        <v>962</v>
      </c>
      <c r="K18" s="13">
        <f t="shared" si="0"/>
        <v>3692</v>
      </c>
    </row>
    <row r="19" spans="1:11">
      <c r="A19" s="17">
        <v>4</v>
      </c>
      <c r="B19" s="18" t="s">
        <v>36</v>
      </c>
      <c r="C19" s="19" t="s">
        <v>37</v>
      </c>
      <c r="D19" s="18" t="s">
        <v>38</v>
      </c>
      <c r="E19" s="19" t="s">
        <v>34</v>
      </c>
      <c r="F19" s="21" t="s">
        <v>35</v>
      </c>
      <c r="G19" s="22">
        <v>679</v>
      </c>
      <c r="H19" s="22">
        <f>1666-G19</f>
        <v>987</v>
      </c>
      <c r="I19" s="22">
        <f>2666-H19-G19</f>
        <v>1000</v>
      </c>
      <c r="J19" s="22">
        <v>998</v>
      </c>
      <c r="K19" s="13">
        <f t="shared" si="0"/>
        <v>3664</v>
      </c>
    </row>
    <row r="20" spans="1:11">
      <c r="A20" s="17">
        <v>5</v>
      </c>
      <c r="B20" s="18" t="s">
        <v>32</v>
      </c>
      <c r="C20" s="19">
        <v>24603</v>
      </c>
      <c r="D20" s="18" t="s">
        <v>33</v>
      </c>
      <c r="E20" s="19" t="s">
        <v>34</v>
      </c>
      <c r="F20" s="21" t="s">
        <v>35</v>
      </c>
      <c r="G20" s="22">
        <v>937</v>
      </c>
      <c r="H20" s="22">
        <f>1638-G20</f>
        <v>701</v>
      </c>
      <c r="I20" s="22">
        <f>2413-H20-G20</f>
        <v>775</v>
      </c>
      <c r="J20" s="22">
        <v>639</v>
      </c>
      <c r="K20" s="13">
        <f t="shared" si="0"/>
        <v>3052</v>
      </c>
    </row>
    <row r="21" spans="1:11">
      <c r="A21" s="17">
        <v>6</v>
      </c>
      <c r="B21" s="18" t="s">
        <v>125</v>
      </c>
      <c r="C21" s="19" t="s">
        <v>126</v>
      </c>
      <c r="D21" s="18" t="s">
        <v>127</v>
      </c>
      <c r="E21" s="19" t="s">
        <v>54</v>
      </c>
      <c r="F21" s="21" t="s">
        <v>45</v>
      </c>
      <c r="G21" s="22">
        <v>989</v>
      </c>
      <c r="H21" s="22">
        <f>1581-G21</f>
        <v>592</v>
      </c>
      <c r="I21" s="22">
        <f>2387-H21-G21</f>
        <v>806</v>
      </c>
      <c r="J21" s="22"/>
      <c r="K21" s="13">
        <f t="shared" si="0"/>
        <v>2387</v>
      </c>
    </row>
    <row r="22" spans="1:11">
      <c r="A22" s="17">
        <v>7</v>
      </c>
      <c r="B22" s="18" t="s">
        <v>118</v>
      </c>
      <c r="C22" s="19" t="s">
        <v>119</v>
      </c>
      <c r="D22" s="18" t="s">
        <v>120</v>
      </c>
      <c r="E22" s="19" t="s">
        <v>54</v>
      </c>
      <c r="F22" s="21" t="s">
        <v>45</v>
      </c>
      <c r="G22" s="22" t="s">
        <v>137</v>
      </c>
      <c r="H22" s="22">
        <v>894</v>
      </c>
      <c r="I22" s="22">
        <f>1810-H22</f>
        <v>916</v>
      </c>
      <c r="J22" s="22"/>
      <c r="K22" s="13">
        <f t="shared" si="0"/>
        <v>1810</v>
      </c>
    </row>
  </sheetData>
  <sheetProtection selectLockedCells="1" selectUnlockedCells="1"/>
  <conditionalFormatting sqref="G16:J22">
    <cfRule type="cellIs" dxfId="1" priority="1" stopIfTrue="1" operator="equal">
      <formula>180</formula>
    </cfRule>
  </conditionalFormatting>
  <pageMargins left="0.23333333333333334" right="0.19236111111111112" top="0.34097222222222223" bottom="0.25208333333333333" header="0.24236111111111111" footer="0.15347222222222223"/>
  <pageSetup paperSize="9" scale="81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4"/>
  <sheetViews>
    <sheetView topLeftCell="A4" zoomScale="115" zoomScaleNormal="115" workbookViewId="0">
      <selection activeCell="C17" sqref="C17"/>
    </sheetView>
  </sheetViews>
  <sheetFormatPr defaultColWidth="11.5703125" defaultRowHeight="15"/>
  <cols>
    <col min="1" max="1" width="4.28515625" customWidth="1"/>
    <col min="2" max="2" width="27.140625" customWidth="1"/>
    <col min="3" max="3" width="13.7109375" customWidth="1"/>
    <col min="4" max="4" width="12.28515625" customWidth="1"/>
    <col min="5" max="5" width="11.5703125" style="1"/>
    <col min="7" max="9" width="5.140625" customWidth="1"/>
    <col min="10" max="10" width="7.5703125" customWidth="1"/>
    <col min="11" max="11" width="7" customWidth="1"/>
    <col min="12" max="12" width="7.28515625" customWidth="1"/>
  </cols>
  <sheetData>
    <row r="1" spans="1:12" ht="21">
      <c r="B1" s="2" t="s">
        <v>0</v>
      </c>
      <c r="D1" s="3"/>
      <c r="E1" s="3"/>
      <c r="F1" s="4"/>
      <c r="G1" s="4"/>
      <c r="H1" s="4"/>
      <c r="I1" s="4"/>
      <c r="J1" s="4"/>
      <c r="K1" s="4"/>
    </row>
    <row r="2" spans="1:12" ht="18.75">
      <c r="B2" s="5" t="s">
        <v>1</v>
      </c>
      <c r="D2" s="3"/>
      <c r="E2" s="3"/>
      <c r="F2" s="4"/>
      <c r="G2" s="4"/>
      <c r="H2" s="4"/>
      <c r="I2" s="4"/>
      <c r="J2" s="4"/>
      <c r="K2" s="4"/>
    </row>
    <row r="3" spans="1:12">
      <c r="D3" s="3"/>
      <c r="E3" s="3"/>
      <c r="F3" s="4"/>
      <c r="G3" s="4"/>
      <c r="H3" s="4"/>
      <c r="I3" s="4"/>
      <c r="J3" s="4"/>
      <c r="K3" s="4"/>
    </row>
    <row r="4" spans="1:12">
      <c r="B4" s="6" t="s">
        <v>2</v>
      </c>
      <c r="C4" t="s">
        <v>3</v>
      </c>
      <c r="D4" s="3"/>
      <c r="E4" s="3"/>
      <c r="F4" s="4"/>
      <c r="G4" s="4"/>
      <c r="H4" s="4"/>
      <c r="I4" s="4"/>
      <c r="J4" s="4"/>
      <c r="K4" s="4"/>
    </row>
    <row r="5" spans="1:12">
      <c r="B5" s="6" t="s">
        <v>4</v>
      </c>
      <c r="C5" t="s">
        <v>5</v>
      </c>
      <c r="D5" s="3"/>
      <c r="E5" s="3"/>
      <c r="F5" s="4"/>
      <c r="G5" s="4"/>
      <c r="H5" s="4"/>
      <c r="I5" s="4"/>
      <c r="J5" s="4"/>
      <c r="K5" s="4"/>
    </row>
    <row r="6" spans="1:12">
      <c r="B6" s="6" t="s">
        <v>6</v>
      </c>
      <c r="C6" t="s">
        <v>7</v>
      </c>
      <c r="D6" s="3"/>
      <c r="E6" s="3"/>
      <c r="F6" s="4"/>
      <c r="G6" s="4"/>
      <c r="H6" s="4"/>
      <c r="I6" s="4"/>
      <c r="J6" s="4"/>
      <c r="K6" s="4"/>
    </row>
    <row r="7" spans="1:12">
      <c r="B7" s="6" t="s">
        <v>8</v>
      </c>
      <c r="C7" s="7" t="s">
        <v>9</v>
      </c>
      <c r="D7" s="3"/>
      <c r="E7" s="3"/>
      <c r="F7" s="4"/>
      <c r="G7" s="4"/>
      <c r="H7" s="4"/>
      <c r="I7" s="4"/>
      <c r="J7" s="4"/>
      <c r="K7" s="4"/>
    </row>
    <row r="8" spans="1:12">
      <c r="B8" s="6" t="s">
        <v>10</v>
      </c>
      <c r="C8" t="s">
        <v>11</v>
      </c>
      <c r="D8" s="3"/>
      <c r="E8" s="3"/>
      <c r="F8" s="4"/>
      <c r="G8" s="4"/>
      <c r="H8" s="4"/>
      <c r="I8" s="4"/>
      <c r="J8" s="4"/>
      <c r="K8" s="4"/>
    </row>
    <row r="9" spans="1:12">
      <c r="B9" s="6" t="s">
        <v>12</v>
      </c>
      <c r="C9" t="s">
        <v>13</v>
      </c>
      <c r="D9" s="3"/>
      <c r="E9" s="3"/>
      <c r="F9" s="4"/>
      <c r="G9" s="4"/>
      <c r="H9" s="4"/>
      <c r="I9" s="4"/>
      <c r="J9" s="4"/>
      <c r="K9" s="4"/>
    </row>
    <row r="10" spans="1:12">
      <c r="B10" s="6" t="s">
        <v>14</v>
      </c>
      <c r="C10" t="s">
        <v>15</v>
      </c>
      <c r="D10" s="3"/>
      <c r="E10" s="3"/>
      <c r="F10" s="4"/>
      <c r="G10" s="4"/>
      <c r="H10" s="4"/>
      <c r="I10" s="4"/>
      <c r="J10" s="4"/>
      <c r="K10" s="4"/>
    </row>
    <row r="11" spans="1:12">
      <c r="B11" s="6" t="s">
        <v>16</v>
      </c>
      <c r="C11" t="s">
        <v>98</v>
      </c>
      <c r="D11" s="3"/>
      <c r="E11" s="3"/>
      <c r="F11" s="4"/>
      <c r="G11" s="4"/>
      <c r="H11" s="4"/>
      <c r="I11" s="4"/>
      <c r="J11" s="4"/>
      <c r="K11" s="4"/>
    </row>
    <row r="12" spans="1:12">
      <c r="B12" s="6"/>
      <c r="C12" s="8"/>
      <c r="D12" s="3"/>
      <c r="E12" s="3"/>
      <c r="F12" s="4"/>
      <c r="G12" s="4"/>
      <c r="H12" s="4"/>
      <c r="I12" s="4"/>
      <c r="J12" s="4"/>
      <c r="K12" s="4"/>
    </row>
    <row r="13" spans="1:12">
      <c r="B13" s="6"/>
      <c r="D13" s="3"/>
      <c r="E13" s="3"/>
      <c r="F13" s="4"/>
      <c r="G13" s="4"/>
      <c r="H13" s="4"/>
      <c r="I13" s="4"/>
      <c r="J13" s="4"/>
      <c r="K13" s="4"/>
    </row>
    <row r="14" spans="1:12" ht="17.25">
      <c r="B14" s="9" t="s">
        <v>18</v>
      </c>
      <c r="C14" s="10" t="s">
        <v>143</v>
      </c>
      <c r="D14" s="11"/>
      <c r="E14" s="4"/>
      <c r="F14" s="4"/>
      <c r="G14" s="4"/>
      <c r="H14" s="4"/>
      <c r="I14" s="4"/>
      <c r="J14" s="4"/>
      <c r="K14" s="4"/>
    </row>
    <row r="15" spans="1:12" ht="25.5">
      <c r="A15" s="12" t="s">
        <v>20</v>
      </c>
      <c r="B15" s="13" t="s">
        <v>21</v>
      </c>
      <c r="C15" s="14" t="s">
        <v>22</v>
      </c>
      <c r="D15" s="15" t="s">
        <v>23</v>
      </c>
      <c r="E15" s="15" t="s">
        <v>24</v>
      </c>
      <c r="F15" s="15" t="s">
        <v>25</v>
      </c>
      <c r="G15" s="13" t="s">
        <v>26</v>
      </c>
      <c r="H15" s="13" t="s">
        <v>27</v>
      </c>
      <c r="I15" s="13" t="s">
        <v>28</v>
      </c>
      <c r="J15" s="13" t="s">
        <v>29</v>
      </c>
      <c r="K15" s="13" t="s">
        <v>30</v>
      </c>
      <c r="L15" s="13" t="s">
        <v>100</v>
      </c>
    </row>
    <row r="16" spans="1:12">
      <c r="A16" s="17">
        <v>1</v>
      </c>
      <c r="B16" s="18" t="s">
        <v>55</v>
      </c>
      <c r="C16" s="19" t="s">
        <v>56</v>
      </c>
      <c r="D16" s="24" t="s">
        <v>57</v>
      </c>
      <c r="E16" s="19" t="s">
        <v>34</v>
      </c>
      <c r="F16" s="21" t="s">
        <v>45</v>
      </c>
      <c r="G16" s="22">
        <v>180</v>
      </c>
      <c r="H16" s="22">
        <v>104</v>
      </c>
      <c r="I16" s="22">
        <v>180</v>
      </c>
      <c r="J16" s="13">
        <f t="shared" ref="J16:J34" si="0">IF(ISTEXT(G16),0,G16)+IF(ISTEXT(H16),0,H16)+IF(ISTEXT(I16),0,I16)</f>
        <v>464</v>
      </c>
      <c r="K16" s="13"/>
      <c r="L16" s="16">
        <v>57</v>
      </c>
    </row>
    <row r="17" spans="1:12">
      <c r="A17" s="17">
        <v>2</v>
      </c>
      <c r="B17" s="18" t="s">
        <v>32</v>
      </c>
      <c r="C17" s="19">
        <v>24603</v>
      </c>
      <c r="D17" s="24" t="s">
        <v>33</v>
      </c>
      <c r="E17" s="19" t="s">
        <v>34</v>
      </c>
      <c r="F17" s="21" t="s">
        <v>35</v>
      </c>
      <c r="G17" s="22">
        <v>180</v>
      </c>
      <c r="H17" s="22">
        <v>96</v>
      </c>
      <c r="I17" s="22">
        <v>180</v>
      </c>
      <c r="J17" s="13">
        <f t="shared" si="0"/>
        <v>456</v>
      </c>
      <c r="K17" s="13"/>
      <c r="L17" s="16">
        <v>36</v>
      </c>
    </row>
    <row r="18" spans="1:12">
      <c r="A18" s="17">
        <v>3</v>
      </c>
      <c r="B18" s="18" t="s">
        <v>70</v>
      </c>
      <c r="C18" s="19" t="s">
        <v>71</v>
      </c>
      <c r="D18" s="24" t="s">
        <v>72</v>
      </c>
      <c r="E18" s="19" t="s">
        <v>34</v>
      </c>
      <c r="F18" s="21" t="s">
        <v>45</v>
      </c>
      <c r="G18" s="22">
        <v>180</v>
      </c>
      <c r="H18" s="22">
        <v>157</v>
      </c>
      <c r="I18" s="22">
        <v>115</v>
      </c>
      <c r="J18" s="13">
        <f t="shared" si="0"/>
        <v>452</v>
      </c>
      <c r="K18" s="13"/>
      <c r="L18" s="16">
        <v>16</v>
      </c>
    </row>
    <row r="19" spans="1:12">
      <c r="A19" s="17">
        <v>4</v>
      </c>
      <c r="B19" s="18" t="s">
        <v>36</v>
      </c>
      <c r="C19" s="19" t="s">
        <v>37</v>
      </c>
      <c r="D19" s="24" t="s">
        <v>38</v>
      </c>
      <c r="E19" s="19" t="s">
        <v>34</v>
      </c>
      <c r="F19" s="21" t="s">
        <v>35</v>
      </c>
      <c r="G19" s="22">
        <v>180</v>
      </c>
      <c r="H19" s="22">
        <v>180</v>
      </c>
      <c r="I19" s="22">
        <v>89</v>
      </c>
      <c r="J19" s="13">
        <f t="shared" si="0"/>
        <v>449</v>
      </c>
      <c r="K19" s="13"/>
      <c r="L19" s="16">
        <v>15</v>
      </c>
    </row>
    <row r="20" spans="1:12">
      <c r="A20" s="17">
        <v>5</v>
      </c>
      <c r="B20" s="18" t="s">
        <v>67</v>
      </c>
      <c r="C20" s="19" t="s">
        <v>68</v>
      </c>
      <c r="D20" s="24" t="s">
        <v>69</v>
      </c>
      <c r="E20" s="19" t="s">
        <v>54</v>
      </c>
      <c r="F20" s="21" t="s">
        <v>35</v>
      </c>
      <c r="G20" s="22">
        <v>135</v>
      </c>
      <c r="H20" s="22">
        <v>97</v>
      </c>
      <c r="I20" s="22">
        <v>177</v>
      </c>
      <c r="J20" s="13">
        <f t="shared" si="0"/>
        <v>409</v>
      </c>
      <c r="K20" s="13"/>
      <c r="L20" s="16">
        <v>32</v>
      </c>
    </row>
    <row r="21" spans="1:12">
      <c r="A21" s="17">
        <v>6</v>
      </c>
      <c r="B21" s="18" t="s">
        <v>101</v>
      </c>
      <c r="C21" s="19" t="s">
        <v>102</v>
      </c>
      <c r="D21" s="24" t="s">
        <v>103</v>
      </c>
      <c r="E21" s="19" t="s">
        <v>34</v>
      </c>
      <c r="F21" s="21" t="s">
        <v>35</v>
      </c>
      <c r="G21" s="22">
        <v>180</v>
      </c>
      <c r="H21" s="22">
        <v>124</v>
      </c>
      <c r="I21" s="22">
        <v>94</v>
      </c>
      <c r="J21" s="13">
        <f t="shared" si="0"/>
        <v>398</v>
      </c>
      <c r="K21" s="13"/>
      <c r="L21" s="16">
        <v>13</v>
      </c>
    </row>
    <row r="22" spans="1:12">
      <c r="A22" s="17">
        <v>7</v>
      </c>
      <c r="B22" s="18" t="s">
        <v>80</v>
      </c>
      <c r="C22" s="19" t="s">
        <v>81</v>
      </c>
      <c r="D22" s="24" t="s">
        <v>82</v>
      </c>
      <c r="E22" s="19" t="s">
        <v>54</v>
      </c>
      <c r="F22" s="21" t="s">
        <v>45</v>
      </c>
      <c r="G22" s="22">
        <v>77</v>
      </c>
      <c r="H22" s="22">
        <v>139</v>
      </c>
      <c r="I22" s="22">
        <v>180</v>
      </c>
      <c r="J22" s="13">
        <f t="shared" si="0"/>
        <v>396</v>
      </c>
      <c r="K22" s="13"/>
      <c r="L22" s="16">
        <v>31</v>
      </c>
    </row>
    <row r="23" spans="1:12">
      <c r="A23" s="17">
        <v>8</v>
      </c>
      <c r="B23" s="18" t="s">
        <v>83</v>
      </c>
      <c r="C23" s="19" t="s">
        <v>84</v>
      </c>
      <c r="D23" s="24" t="s">
        <v>85</v>
      </c>
      <c r="E23" s="19" t="s">
        <v>34</v>
      </c>
      <c r="F23" s="21" t="s">
        <v>45</v>
      </c>
      <c r="G23" s="22">
        <v>178</v>
      </c>
      <c r="H23" s="22">
        <v>83</v>
      </c>
      <c r="I23" s="22">
        <v>100</v>
      </c>
      <c r="J23" s="13">
        <f t="shared" si="0"/>
        <v>361</v>
      </c>
      <c r="K23" s="13"/>
      <c r="L23" s="16">
        <v>26</v>
      </c>
    </row>
    <row r="24" spans="1:12">
      <c r="A24" s="17">
        <v>9</v>
      </c>
      <c r="B24" s="18" t="s">
        <v>49</v>
      </c>
      <c r="C24" s="19">
        <v>24373</v>
      </c>
      <c r="D24" s="24">
        <v>27016</v>
      </c>
      <c r="E24" s="19" t="s">
        <v>50</v>
      </c>
      <c r="F24" s="21" t="s">
        <v>35</v>
      </c>
      <c r="G24" s="22">
        <v>157</v>
      </c>
      <c r="H24" s="22">
        <v>175</v>
      </c>
      <c r="I24" s="22">
        <v>0</v>
      </c>
      <c r="J24" s="13">
        <f t="shared" si="0"/>
        <v>332</v>
      </c>
      <c r="K24" s="13"/>
      <c r="L24" s="16">
        <v>29</v>
      </c>
    </row>
    <row r="25" spans="1:12">
      <c r="A25" s="17">
        <v>10</v>
      </c>
      <c r="B25" s="18" t="s">
        <v>95</v>
      </c>
      <c r="C25" s="19" t="s">
        <v>96</v>
      </c>
      <c r="D25" s="24" t="s">
        <v>97</v>
      </c>
      <c r="E25" s="19" t="s">
        <v>54</v>
      </c>
      <c r="F25" s="21" t="s">
        <v>45</v>
      </c>
      <c r="G25" s="22">
        <v>125</v>
      </c>
      <c r="H25" s="22">
        <v>92</v>
      </c>
      <c r="I25" s="22">
        <v>82</v>
      </c>
      <c r="J25" s="13">
        <f t="shared" si="0"/>
        <v>299</v>
      </c>
      <c r="K25" s="13"/>
      <c r="L25" s="16">
        <v>35</v>
      </c>
    </row>
    <row r="26" spans="1:12">
      <c r="A26" s="17">
        <v>11</v>
      </c>
      <c r="B26" s="18" t="s">
        <v>51</v>
      </c>
      <c r="C26" s="19" t="s">
        <v>52</v>
      </c>
      <c r="D26" s="24" t="s">
        <v>53</v>
      </c>
      <c r="E26" s="19" t="s">
        <v>54</v>
      </c>
      <c r="F26" s="21" t="s">
        <v>35</v>
      </c>
      <c r="G26" s="22">
        <v>180</v>
      </c>
      <c r="H26" s="22">
        <v>38</v>
      </c>
      <c r="I26" s="22">
        <v>71</v>
      </c>
      <c r="J26" s="13">
        <f t="shared" si="0"/>
        <v>289</v>
      </c>
      <c r="K26" s="13"/>
      <c r="L26" s="16">
        <v>34</v>
      </c>
    </row>
    <row r="27" spans="1:12">
      <c r="A27" s="17">
        <v>12</v>
      </c>
      <c r="B27" s="18" t="s">
        <v>64</v>
      </c>
      <c r="C27" s="19" t="s">
        <v>65</v>
      </c>
      <c r="D27" s="24" t="s">
        <v>66</v>
      </c>
      <c r="E27" s="19" t="s">
        <v>34</v>
      </c>
      <c r="F27" s="21" t="s">
        <v>45</v>
      </c>
      <c r="G27" s="22">
        <v>63</v>
      </c>
      <c r="H27" s="22">
        <v>0</v>
      </c>
      <c r="I27" s="22">
        <v>116</v>
      </c>
      <c r="J27" s="13">
        <f t="shared" si="0"/>
        <v>179</v>
      </c>
      <c r="K27" s="13"/>
      <c r="L27" s="16">
        <v>8</v>
      </c>
    </row>
    <row r="28" spans="1:12">
      <c r="A28" s="17">
        <v>13</v>
      </c>
      <c r="B28" s="18" t="s">
        <v>104</v>
      </c>
      <c r="C28" s="19">
        <v>71665</v>
      </c>
      <c r="D28" s="24" t="s">
        <v>105</v>
      </c>
      <c r="E28" s="19" t="s">
        <v>34</v>
      </c>
      <c r="F28" s="21" t="s">
        <v>35</v>
      </c>
      <c r="G28" s="22">
        <v>0</v>
      </c>
      <c r="H28" s="22">
        <v>173</v>
      </c>
      <c r="I28" s="22">
        <v>0</v>
      </c>
      <c r="J28" s="13">
        <f t="shared" si="0"/>
        <v>173</v>
      </c>
      <c r="K28" s="13"/>
      <c r="L28" s="16">
        <v>1</v>
      </c>
    </row>
    <row r="29" spans="1:12">
      <c r="A29" s="17">
        <v>14</v>
      </c>
      <c r="B29" s="18" t="s">
        <v>86</v>
      </c>
      <c r="C29" s="19" t="s">
        <v>87</v>
      </c>
      <c r="D29" s="24" t="s">
        <v>88</v>
      </c>
      <c r="E29" s="19" t="s">
        <v>34</v>
      </c>
      <c r="F29" s="21" t="s">
        <v>45</v>
      </c>
      <c r="G29" s="22">
        <v>76</v>
      </c>
      <c r="H29" s="22">
        <v>0</v>
      </c>
      <c r="I29" s="22">
        <v>78</v>
      </c>
      <c r="J29" s="13">
        <f t="shared" si="0"/>
        <v>154</v>
      </c>
      <c r="K29" s="13"/>
      <c r="L29" s="16">
        <v>7</v>
      </c>
    </row>
    <row r="30" spans="1:12">
      <c r="A30" s="17">
        <v>15</v>
      </c>
      <c r="B30" s="18" t="s">
        <v>61</v>
      </c>
      <c r="C30" s="19" t="s">
        <v>62</v>
      </c>
      <c r="D30" s="24" t="s">
        <v>63</v>
      </c>
      <c r="E30" s="19" t="s">
        <v>34</v>
      </c>
      <c r="F30" s="21" t="s">
        <v>45</v>
      </c>
      <c r="G30" s="22">
        <v>66</v>
      </c>
      <c r="H30" s="22">
        <v>72</v>
      </c>
      <c r="I30" s="22">
        <v>0</v>
      </c>
      <c r="J30" s="13">
        <f t="shared" si="0"/>
        <v>138</v>
      </c>
      <c r="K30" s="13"/>
      <c r="L30" s="16">
        <v>19</v>
      </c>
    </row>
    <row r="31" spans="1:12">
      <c r="A31" s="17">
        <v>16</v>
      </c>
      <c r="B31" s="18" t="s">
        <v>121</v>
      </c>
      <c r="C31" s="19" t="s">
        <v>122</v>
      </c>
      <c r="D31" s="24" t="s">
        <v>123</v>
      </c>
      <c r="E31" s="19" t="s">
        <v>124</v>
      </c>
      <c r="F31" s="21" t="s">
        <v>35</v>
      </c>
      <c r="G31" s="22">
        <v>0</v>
      </c>
      <c r="H31" s="22" t="s">
        <v>79</v>
      </c>
      <c r="I31" s="22">
        <v>93</v>
      </c>
      <c r="J31" s="13">
        <f t="shared" si="0"/>
        <v>93</v>
      </c>
      <c r="K31" s="13"/>
      <c r="L31" s="16">
        <v>20</v>
      </c>
    </row>
    <row r="32" spans="1:12">
      <c r="A32" s="17">
        <v>17</v>
      </c>
      <c r="B32" s="18" t="s">
        <v>112</v>
      </c>
      <c r="C32" s="19" t="s">
        <v>113</v>
      </c>
      <c r="D32" s="24" t="s">
        <v>114</v>
      </c>
      <c r="E32" s="19" t="s">
        <v>34</v>
      </c>
      <c r="F32" s="21" t="s">
        <v>45</v>
      </c>
      <c r="G32" s="22">
        <v>0</v>
      </c>
      <c r="H32" s="22" t="s">
        <v>79</v>
      </c>
      <c r="I32" s="22" t="s">
        <v>79</v>
      </c>
      <c r="J32" s="13">
        <f t="shared" si="0"/>
        <v>0</v>
      </c>
      <c r="K32" s="13"/>
      <c r="L32" s="16">
        <v>3</v>
      </c>
    </row>
    <row r="33" spans="1:12">
      <c r="A33" s="17">
        <v>18</v>
      </c>
      <c r="B33" s="18" t="s">
        <v>73</v>
      </c>
      <c r="C33" s="19" t="s">
        <v>74</v>
      </c>
      <c r="D33" s="24" t="s">
        <v>75</v>
      </c>
      <c r="E33" s="19" t="s">
        <v>34</v>
      </c>
      <c r="F33" s="21" t="s">
        <v>35</v>
      </c>
      <c r="G33" s="22">
        <v>0</v>
      </c>
      <c r="H33" s="22" t="s">
        <v>79</v>
      </c>
      <c r="I33" s="22" t="s">
        <v>79</v>
      </c>
      <c r="J33" s="13">
        <f t="shared" si="0"/>
        <v>0</v>
      </c>
      <c r="K33" s="13"/>
      <c r="L33" s="16">
        <v>4</v>
      </c>
    </row>
    <row r="34" spans="1:12">
      <c r="A34" s="17">
        <v>19</v>
      </c>
      <c r="B34" s="18" t="s">
        <v>92</v>
      </c>
      <c r="C34" s="19" t="s">
        <v>93</v>
      </c>
      <c r="D34" s="24" t="s">
        <v>94</v>
      </c>
      <c r="E34" s="19" t="s">
        <v>34</v>
      </c>
      <c r="F34" s="21" t="s">
        <v>45</v>
      </c>
      <c r="G34" s="22">
        <v>0</v>
      </c>
      <c r="H34" s="22">
        <v>0</v>
      </c>
      <c r="I34" s="22">
        <v>0</v>
      </c>
      <c r="J34" s="13">
        <f t="shared" si="0"/>
        <v>0</v>
      </c>
      <c r="K34" s="13"/>
      <c r="L34" s="16">
        <v>23</v>
      </c>
    </row>
  </sheetData>
  <sheetProtection selectLockedCells="1" selectUnlockedCells="1"/>
  <conditionalFormatting sqref="G16:I34">
    <cfRule type="cellIs" dxfId="0" priority="1" stopIfTrue="1" operator="equal">
      <formula>180</formula>
    </cfRule>
  </conditionalFormatting>
  <pageMargins left="0.23333333333333334" right="0.19236111111111112" top="0.34097222222222223" bottom="0.25208333333333333" header="0.24236111111111111" footer="0.15347222222222223"/>
  <pageSetup paperSize="9" scale="81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7</vt:i4>
      </vt:variant>
    </vt:vector>
  </HeadingPairs>
  <TitlesOfParts>
    <vt:vector size="12" baseType="lpstr">
      <vt:lpstr>S4A</vt:lpstr>
      <vt:lpstr>S6A</vt:lpstr>
      <vt:lpstr>S7</vt:lpstr>
      <vt:lpstr>S8EP</vt:lpstr>
      <vt:lpstr>S9A</vt:lpstr>
      <vt:lpstr>__Anonymous_Sheet_DB__1</vt:lpstr>
      <vt:lpstr>__Anonymous_Sheet_DB__2</vt:lpstr>
      <vt:lpstr>S4A!Področje_tiskanja</vt:lpstr>
      <vt:lpstr>S6A!Področje_tiskanja</vt:lpstr>
      <vt:lpstr>'S7'!Področje_tiskanja</vt:lpstr>
      <vt:lpstr>S8EP!Področje_tiskanja</vt:lpstr>
      <vt:lpstr>S9A!Področje_tiskanja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2017-06-14T11:11:19Z</dcterms:created>
  <dcterms:modified xsi:type="dcterms:W3CDTF">2017-06-14T11:11:19Z</dcterms:modified>
</cp:coreProperties>
</file>