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annehaarhuis/Library/Group Containers/G69SCX94XU.duck/Library/Application Support/duck/Volumes.noindex/cloud.fai.org – WebDAV (HTTPS).localized/01 - Plenary/2025/Finance/"/>
    </mc:Choice>
  </mc:AlternateContent>
  <xr:revisionPtr revIDLastSave="0" documentId="13_ncr:1_{CFDB450C-4731-204D-BC87-4F0B598C5432}" xr6:coauthVersionLast="47" xr6:coauthVersionMax="47" xr10:uidLastSave="{00000000-0000-0000-0000-000000000000}"/>
  <bookViews>
    <workbookView xWindow="0" yWindow="740" windowWidth="29400" windowHeight="17280" xr2:uid="{3F3EC191-8AFB-484C-A9BF-C0922773B127}"/>
  </bookViews>
  <sheets>
    <sheet name="CI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22" i="1" l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H22" i="1"/>
  <c r="G22" i="1"/>
  <c r="F22" i="1"/>
  <c r="E22" i="1"/>
  <c r="D22" i="1"/>
  <c r="I22" i="1"/>
  <c r="J22" i="1"/>
  <c r="K22" i="1"/>
  <c r="L22" i="1"/>
  <c r="M22" i="1"/>
  <c r="O22" i="1"/>
  <c r="N22" i="1"/>
  <c r="P7" i="1"/>
  <c r="P6" i="1" s="1"/>
  <c r="P5" i="1" s="1"/>
  <c r="P10" i="1"/>
  <c r="P11" i="1"/>
  <c r="P13" i="1"/>
  <c r="M12" i="1" a="1"/>
  <c r="M12" i="1" s="1"/>
  <c r="P14" i="1"/>
  <c r="P17" i="1"/>
  <c r="P18" i="1"/>
  <c r="P21" i="1"/>
  <c r="P20" i="1" s="1"/>
  <c r="P23" i="1"/>
  <c r="P22" i="1" s="1"/>
  <c r="P29" i="1"/>
  <c r="P30" i="1"/>
  <c r="P32" i="1"/>
  <c r="P31" i="1" s="1"/>
  <c r="P34" i="1"/>
  <c r="P37" i="1"/>
  <c r="P40" i="1"/>
  <c r="P41" i="1"/>
  <c r="P43" i="1"/>
  <c r="P44" i="1"/>
  <c r="P45" i="1"/>
  <c r="P46" i="1"/>
  <c r="P47" i="1"/>
  <c r="P49" i="1"/>
  <c r="P50" i="1"/>
  <c r="P51" i="1"/>
  <c r="P52" i="1"/>
  <c r="P54" i="1"/>
  <c r="P55" i="1"/>
  <c r="P58" i="1"/>
  <c r="P59" i="1"/>
  <c r="P62" i="1"/>
  <c r="P63" i="1"/>
  <c r="P64" i="1"/>
  <c r="P66" i="1"/>
  <c r="P70" i="1"/>
  <c r="P69" i="1" s="1"/>
  <c r="P72" i="1"/>
  <c r="P71" i="1" s="1"/>
  <c r="P74" i="1"/>
  <c r="P73" i="1" s="1"/>
  <c r="P76" i="1"/>
  <c r="P75" i="1" s="1"/>
  <c r="I110" i="1"/>
  <c r="K110" i="1" s="1"/>
  <c r="I109" i="1"/>
  <c r="K109" i="1" s="1"/>
  <c r="I108" i="1"/>
  <c r="K108" i="1" s="1"/>
  <c r="I107" i="1"/>
  <c r="K107" i="1" s="1"/>
  <c r="I106" i="1"/>
  <c r="K106" i="1" s="1"/>
  <c r="I105" i="1"/>
  <c r="K105" i="1" s="1"/>
  <c r="I104" i="1"/>
  <c r="K104" i="1" s="1"/>
  <c r="I103" i="1"/>
  <c r="K103" i="1" s="1"/>
  <c r="I102" i="1"/>
  <c r="K102" i="1" s="1"/>
  <c r="I101" i="1"/>
  <c r="K101" i="1" s="1"/>
  <c r="I100" i="1"/>
  <c r="K100" i="1" s="1"/>
  <c r="I99" i="1"/>
  <c r="K99" i="1" s="1"/>
  <c r="I98" i="1"/>
  <c r="K98" i="1" s="1"/>
  <c r="I97" i="1"/>
  <c r="K97" i="1" s="1"/>
  <c r="I96" i="1"/>
  <c r="J93" i="1"/>
  <c r="K93" i="1" s="1"/>
  <c r="J92" i="1"/>
  <c r="K92" i="1" s="1"/>
  <c r="J91" i="1"/>
  <c r="K91" i="1" s="1"/>
  <c r="J90" i="1"/>
  <c r="J89" i="1"/>
  <c r="K89" i="1" s="1"/>
  <c r="J88" i="1"/>
  <c r="K88" i="1" s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O75" i="1"/>
  <c r="N75" i="1"/>
  <c r="M75" i="1"/>
  <c r="L75" i="1"/>
  <c r="K75" i="1"/>
  <c r="J75" i="1"/>
  <c r="I75" i="1"/>
  <c r="H75" i="1"/>
  <c r="G75" i="1"/>
  <c r="F75" i="1"/>
  <c r="E75" i="1"/>
  <c r="D75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O73" i="1"/>
  <c r="N73" i="1"/>
  <c r="M73" i="1"/>
  <c r="L73" i="1"/>
  <c r="K73" i="1"/>
  <c r="J73" i="1"/>
  <c r="I73" i="1"/>
  <c r="H73" i="1"/>
  <c r="G73" i="1"/>
  <c r="F73" i="1"/>
  <c r="E73" i="1"/>
  <c r="D73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O71" i="1"/>
  <c r="N71" i="1"/>
  <c r="M71" i="1"/>
  <c r="L71" i="1"/>
  <c r="K71" i="1"/>
  <c r="J71" i="1"/>
  <c r="I71" i="1"/>
  <c r="H71" i="1"/>
  <c r="G71" i="1"/>
  <c r="F71" i="1"/>
  <c r="E71" i="1"/>
  <c r="D71" i="1"/>
  <c r="AH69" i="1"/>
  <c r="AG69" i="1"/>
  <c r="AF69" i="1"/>
  <c r="AE69" i="1"/>
  <c r="AD69" i="1"/>
  <c r="AD67" i="1" s="1"/>
  <c r="AC69" i="1"/>
  <c r="AB69" i="1"/>
  <c r="AA69" i="1"/>
  <c r="Z69" i="1"/>
  <c r="Y69" i="1"/>
  <c r="X69" i="1"/>
  <c r="W69" i="1"/>
  <c r="V69" i="1"/>
  <c r="V67" i="1" s="1"/>
  <c r="U69" i="1"/>
  <c r="T69" i="1"/>
  <c r="S69" i="1"/>
  <c r="R69" i="1"/>
  <c r="O69" i="1"/>
  <c r="N69" i="1"/>
  <c r="M69" i="1"/>
  <c r="L69" i="1"/>
  <c r="K69" i="1"/>
  <c r="J69" i="1"/>
  <c r="I69" i="1"/>
  <c r="H69" i="1"/>
  <c r="G69" i="1"/>
  <c r="F69" i="1"/>
  <c r="E69" i="1"/>
  <c r="D69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O65" i="1"/>
  <c r="N65" i="1"/>
  <c r="M65" i="1"/>
  <c r="L65" i="1"/>
  <c r="K65" i="1"/>
  <c r="J65" i="1"/>
  <c r="I65" i="1"/>
  <c r="H65" i="1"/>
  <c r="G65" i="1"/>
  <c r="F65" i="1"/>
  <c r="E65" i="1"/>
  <c r="D65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O61" i="1"/>
  <c r="N61" i="1"/>
  <c r="M61" i="1"/>
  <c r="L61" i="1"/>
  <c r="K61" i="1"/>
  <c r="J61" i="1"/>
  <c r="I61" i="1"/>
  <c r="H61" i="1"/>
  <c r="G61" i="1"/>
  <c r="F61" i="1"/>
  <c r="E61" i="1"/>
  <c r="D61" i="1"/>
  <c r="AH57" i="1"/>
  <c r="AH56" i="1" s="1"/>
  <c r="AG57" i="1"/>
  <c r="AG56" i="1" s="1"/>
  <c r="AF57" i="1"/>
  <c r="AF56" i="1" s="1"/>
  <c r="AE57" i="1"/>
  <c r="AE56" i="1" s="1"/>
  <c r="AD57" i="1"/>
  <c r="AD56" i="1" s="1"/>
  <c r="AC57" i="1"/>
  <c r="AC56" i="1" s="1"/>
  <c r="AB57" i="1"/>
  <c r="AB56" i="1" s="1"/>
  <c r="AA57" i="1"/>
  <c r="AA56" i="1" s="1"/>
  <c r="Z57" i="1"/>
  <c r="Z56" i="1" s="1"/>
  <c r="Y57" i="1"/>
  <c r="Y56" i="1" s="1"/>
  <c r="X57" i="1"/>
  <c r="X56" i="1" s="1"/>
  <c r="W57" i="1"/>
  <c r="W56" i="1" s="1"/>
  <c r="V57" i="1"/>
  <c r="V56" i="1" s="1"/>
  <c r="U57" i="1"/>
  <c r="U56" i="1" s="1"/>
  <c r="T57" i="1"/>
  <c r="T56" i="1" s="1"/>
  <c r="S57" i="1"/>
  <c r="S56" i="1" s="1"/>
  <c r="R57" i="1"/>
  <c r="R56" i="1" s="1"/>
  <c r="O57" i="1"/>
  <c r="O56" i="1" s="1"/>
  <c r="N57" i="1"/>
  <c r="N56" i="1" s="1"/>
  <c r="M57" i="1"/>
  <c r="M56" i="1" s="1"/>
  <c r="L57" i="1"/>
  <c r="L56" i="1" s="1"/>
  <c r="K57" i="1"/>
  <c r="K56" i="1" s="1"/>
  <c r="J57" i="1"/>
  <c r="J56" i="1" s="1"/>
  <c r="I57" i="1"/>
  <c r="I56" i="1" s="1"/>
  <c r="H57" i="1"/>
  <c r="H56" i="1" s="1"/>
  <c r="G57" i="1"/>
  <c r="G56" i="1" s="1"/>
  <c r="F57" i="1"/>
  <c r="F56" i="1" s="1"/>
  <c r="E57" i="1"/>
  <c r="E56" i="1" s="1"/>
  <c r="D57" i="1"/>
  <c r="D56" i="1" s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O53" i="1"/>
  <c r="N53" i="1"/>
  <c r="M53" i="1"/>
  <c r="L53" i="1"/>
  <c r="K53" i="1"/>
  <c r="J53" i="1"/>
  <c r="I53" i="1"/>
  <c r="H53" i="1"/>
  <c r="G53" i="1"/>
  <c r="F53" i="1"/>
  <c r="E53" i="1"/>
  <c r="D53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O48" i="1"/>
  <c r="N48" i="1"/>
  <c r="M48" i="1"/>
  <c r="L48" i="1"/>
  <c r="K48" i="1"/>
  <c r="J48" i="1"/>
  <c r="I48" i="1"/>
  <c r="H48" i="1"/>
  <c r="G48" i="1"/>
  <c r="F48" i="1"/>
  <c r="E48" i="1"/>
  <c r="D48" i="1"/>
  <c r="L44" i="1"/>
  <c r="L42" i="1" s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O42" i="1"/>
  <c r="N42" i="1"/>
  <c r="M42" i="1"/>
  <c r="K42" i="1"/>
  <c r="J42" i="1"/>
  <c r="I42" i="1"/>
  <c r="H42" i="1"/>
  <c r="G42" i="1"/>
  <c r="F42" i="1"/>
  <c r="E42" i="1"/>
  <c r="D42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O39" i="1"/>
  <c r="N39" i="1"/>
  <c r="M39" i="1"/>
  <c r="L39" i="1"/>
  <c r="K39" i="1"/>
  <c r="J39" i="1"/>
  <c r="I39" i="1"/>
  <c r="H39" i="1"/>
  <c r="G39" i="1"/>
  <c r="F39" i="1"/>
  <c r="E39" i="1"/>
  <c r="D39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O36" i="1"/>
  <c r="N36" i="1"/>
  <c r="M36" i="1"/>
  <c r="L36" i="1"/>
  <c r="K36" i="1"/>
  <c r="J36" i="1"/>
  <c r="I36" i="1"/>
  <c r="H36" i="1"/>
  <c r="G36" i="1"/>
  <c r="F36" i="1"/>
  <c r="E36" i="1"/>
  <c r="D36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O33" i="1"/>
  <c r="N33" i="1"/>
  <c r="M33" i="1"/>
  <c r="L33" i="1"/>
  <c r="K33" i="1"/>
  <c r="J33" i="1"/>
  <c r="I33" i="1"/>
  <c r="H33" i="1"/>
  <c r="G33" i="1"/>
  <c r="F33" i="1"/>
  <c r="E33" i="1"/>
  <c r="D33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O31" i="1"/>
  <c r="N31" i="1"/>
  <c r="M31" i="1"/>
  <c r="L31" i="1"/>
  <c r="K31" i="1"/>
  <c r="J31" i="1"/>
  <c r="I31" i="1"/>
  <c r="H31" i="1"/>
  <c r="G31" i="1"/>
  <c r="F31" i="1"/>
  <c r="E31" i="1"/>
  <c r="D31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O28" i="1"/>
  <c r="N28" i="1"/>
  <c r="K28" i="1"/>
  <c r="J28" i="1"/>
  <c r="I28" i="1"/>
  <c r="H28" i="1"/>
  <c r="G28" i="1"/>
  <c r="F28" i="1"/>
  <c r="E28" i="1"/>
  <c r="D28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O20" i="1"/>
  <c r="N20" i="1"/>
  <c r="M20" i="1"/>
  <c r="L20" i="1"/>
  <c r="K20" i="1"/>
  <c r="J20" i="1"/>
  <c r="I20" i="1"/>
  <c r="H20" i="1"/>
  <c r="G20" i="1"/>
  <c r="F20" i="1"/>
  <c r="E20" i="1"/>
  <c r="D20" i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Z16" i="1" a="1"/>
  <c r="Z16" i="1" s="1"/>
  <c r="Y16" i="1" a="1"/>
  <c r="Y16" i="1" s="1"/>
  <c r="X16" i="1" a="1"/>
  <c r="X16" i="1" s="1"/>
  <c r="W16" i="1" a="1"/>
  <c r="W16" i="1" s="1"/>
  <c r="V16" i="1" a="1"/>
  <c r="V16" i="1" s="1"/>
  <c r="U16" i="1" a="1"/>
  <c r="U16" i="1" s="1"/>
  <c r="T16" i="1" a="1"/>
  <c r="T16" i="1" s="1"/>
  <c r="S16" i="1" a="1"/>
  <c r="S16" i="1" s="1"/>
  <c r="R16" i="1" a="1"/>
  <c r="R16" i="1" s="1"/>
  <c r="O16" i="1" a="1"/>
  <c r="O16" i="1" s="1"/>
  <c r="N16" i="1" a="1"/>
  <c r="N16" i="1" s="1"/>
  <c r="M16" i="1" a="1"/>
  <c r="M16" i="1" s="1"/>
  <c r="L16" i="1" a="1"/>
  <c r="L16" i="1" s="1"/>
  <c r="K16" i="1" a="1"/>
  <c r="K16" i="1" s="1"/>
  <c r="J16" i="1" a="1"/>
  <c r="J16" i="1" s="1"/>
  <c r="I16" i="1" a="1"/>
  <c r="I16" i="1" s="1"/>
  <c r="H16" i="1" a="1"/>
  <c r="H16" i="1" s="1"/>
  <c r="G16" i="1" a="1"/>
  <c r="G16" i="1" s="1"/>
  <c r="F16" i="1" a="1"/>
  <c r="F16" i="1" s="1"/>
  <c r="E16" i="1" a="1"/>
  <c r="E16" i="1" s="1"/>
  <c r="D16" i="1" a="1"/>
  <c r="D16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Z12" i="1" a="1"/>
  <c r="Z12" i="1" s="1"/>
  <c r="Y12" i="1" a="1"/>
  <c r="Y12" i="1" s="1"/>
  <c r="X12" i="1" a="1"/>
  <c r="X12" i="1" s="1"/>
  <c r="W12" i="1" a="1"/>
  <c r="W12" i="1" s="1"/>
  <c r="V12" i="1" a="1"/>
  <c r="V12" i="1" s="1"/>
  <c r="U12" i="1" a="1"/>
  <c r="U12" i="1" s="1"/>
  <c r="T12" i="1" a="1"/>
  <c r="T12" i="1" s="1"/>
  <c r="S12" i="1" a="1"/>
  <c r="S12" i="1" s="1"/>
  <c r="R12" i="1" a="1"/>
  <c r="R12" i="1" s="1"/>
  <c r="O12" i="1" a="1"/>
  <c r="O12" i="1" s="1"/>
  <c r="N12" i="1" a="1"/>
  <c r="N12" i="1" s="1"/>
  <c r="L12" i="1" a="1"/>
  <c r="L12" i="1" s="1"/>
  <c r="K12" i="1" a="1"/>
  <c r="K12" i="1" s="1"/>
  <c r="J12" i="1" a="1"/>
  <c r="J12" i="1" s="1"/>
  <c r="I12" i="1" a="1"/>
  <c r="I12" i="1" s="1"/>
  <c r="H12" i="1" a="1"/>
  <c r="H12" i="1" s="1"/>
  <c r="G12" i="1" a="1"/>
  <c r="G12" i="1" s="1"/>
  <c r="F12" i="1" a="1"/>
  <c r="F12" i="1" s="1"/>
  <c r="E12" i="1" a="1"/>
  <c r="E12" i="1" s="1"/>
  <c r="D12" i="1" a="1"/>
  <c r="D12" i="1" s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O9" i="1"/>
  <c r="N9" i="1"/>
  <c r="M9" i="1"/>
  <c r="L9" i="1"/>
  <c r="K9" i="1"/>
  <c r="J9" i="1"/>
  <c r="I9" i="1"/>
  <c r="H9" i="1"/>
  <c r="G9" i="1"/>
  <c r="F9" i="1"/>
  <c r="E9" i="1"/>
  <c r="D9" i="1"/>
  <c r="AH6" i="1"/>
  <c r="AH5" i="1" s="1"/>
  <c r="AG6" i="1"/>
  <c r="AG5" i="1" s="1"/>
  <c r="AF6" i="1"/>
  <c r="AF5" i="1" s="1"/>
  <c r="AE6" i="1"/>
  <c r="AE5" i="1" s="1"/>
  <c r="AD6" i="1"/>
  <c r="AD5" i="1" s="1"/>
  <c r="AC6" i="1"/>
  <c r="AC5" i="1" s="1"/>
  <c r="AB6" i="1"/>
  <c r="AB5" i="1" s="1"/>
  <c r="AA6" i="1"/>
  <c r="AA5" i="1" s="1"/>
  <c r="Z6" i="1"/>
  <c r="Z5" i="1" s="1"/>
  <c r="Y6" i="1"/>
  <c r="Y5" i="1" s="1"/>
  <c r="X6" i="1"/>
  <c r="X5" i="1" s="1"/>
  <c r="W6" i="1"/>
  <c r="W5" i="1" s="1"/>
  <c r="V6" i="1"/>
  <c r="V5" i="1" s="1"/>
  <c r="U6" i="1"/>
  <c r="U5" i="1" s="1"/>
  <c r="T6" i="1"/>
  <c r="T5" i="1" s="1"/>
  <c r="S6" i="1"/>
  <c r="S5" i="1" s="1"/>
  <c r="R6" i="1"/>
  <c r="R5" i="1" s="1"/>
  <c r="O6" i="1"/>
  <c r="O5" i="1" s="1"/>
  <c r="N6" i="1"/>
  <c r="N5" i="1" s="1"/>
  <c r="M6" i="1"/>
  <c r="M5" i="1" s="1"/>
  <c r="L6" i="1"/>
  <c r="L5" i="1" s="1"/>
  <c r="K6" i="1"/>
  <c r="K5" i="1" s="1"/>
  <c r="J6" i="1"/>
  <c r="J5" i="1" s="1"/>
  <c r="I6" i="1"/>
  <c r="I5" i="1" s="1"/>
  <c r="H6" i="1"/>
  <c r="H5" i="1" s="1"/>
  <c r="G6" i="1"/>
  <c r="G5" i="1" s="1"/>
  <c r="F6" i="1"/>
  <c r="F5" i="1" s="1"/>
  <c r="E6" i="1"/>
  <c r="E5" i="1" s="1"/>
  <c r="D6" i="1"/>
  <c r="D5" i="1" s="1"/>
  <c r="W67" i="1" l="1"/>
  <c r="AE67" i="1"/>
  <c r="X67" i="1"/>
  <c r="R67" i="1"/>
  <c r="Z67" i="1"/>
  <c r="AH67" i="1"/>
  <c r="AF67" i="1"/>
  <c r="AG67" i="1"/>
  <c r="Y67" i="1"/>
  <c r="S67" i="1"/>
  <c r="AA67" i="1"/>
  <c r="T67" i="1"/>
  <c r="AB67" i="1"/>
  <c r="U67" i="1"/>
  <c r="AC67" i="1"/>
  <c r="F67" i="1"/>
  <c r="G67" i="1"/>
  <c r="N67" i="1"/>
  <c r="O67" i="1"/>
  <c r="H67" i="1"/>
  <c r="J67" i="1"/>
  <c r="D67" i="1"/>
  <c r="K67" i="1"/>
  <c r="E67" i="1"/>
  <c r="I67" i="1"/>
  <c r="L67" i="1"/>
  <c r="P67" i="1"/>
  <c r="M67" i="1"/>
  <c r="O19" i="1"/>
  <c r="O15" i="1" s="1"/>
  <c r="AC19" i="1"/>
  <c r="AC15" i="1" s="1"/>
  <c r="AA19" i="1"/>
  <c r="AA15" i="1" s="1"/>
  <c r="AB19" i="1"/>
  <c r="AB15" i="1" s="1"/>
  <c r="AE8" i="1"/>
  <c r="S8" i="1"/>
  <c r="M19" i="1"/>
  <c r="M15" i="1" s="1"/>
  <c r="U19" i="1"/>
  <c r="U15" i="1" s="1"/>
  <c r="AG19" i="1"/>
  <c r="AG15" i="1" s="1"/>
  <c r="W8" i="1"/>
  <c r="F19" i="1"/>
  <c r="F15" i="1" s="1"/>
  <c r="L19" i="1"/>
  <c r="L15" i="1" s="1"/>
  <c r="O8" i="1"/>
  <c r="AC8" i="1"/>
  <c r="AD8" i="1"/>
  <c r="J19" i="1"/>
  <c r="J15" i="1" s="1"/>
  <c r="X19" i="1"/>
  <c r="X15" i="1" s="1"/>
  <c r="D19" i="1"/>
  <c r="D15" i="1" s="1"/>
  <c r="E19" i="1"/>
  <c r="E15" i="1" s="1"/>
  <c r="I19" i="1"/>
  <c r="I15" i="1" s="1"/>
  <c r="H8" i="1"/>
  <c r="Y19" i="1"/>
  <c r="Y15" i="1" s="1"/>
  <c r="N8" i="1"/>
  <c r="AB8" i="1"/>
  <c r="Z19" i="1"/>
  <c r="Z15" i="1" s="1"/>
  <c r="K19" i="1"/>
  <c r="K15" i="1" s="1"/>
  <c r="P19" i="1"/>
  <c r="W19" i="1"/>
  <c r="W15" i="1" s="1"/>
  <c r="T8" i="1"/>
  <c r="AF8" i="1"/>
  <c r="AD19" i="1"/>
  <c r="AD15" i="1" s="1"/>
  <c r="S19" i="1"/>
  <c r="S15" i="1" s="1"/>
  <c r="AE19" i="1"/>
  <c r="AE15" i="1" s="1"/>
  <c r="AG8" i="1"/>
  <c r="T19" i="1"/>
  <c r="T15" i="1" s="1"/>
  <c r="AF19" i="1"/>
  <c r="AF15" i="1" s="1"/>
  <c r="U8" i="1"/>
  <c r="N19" i="1"/>
  <c r="N15" i="1" s="1"/>
  <c r="V8" i="1"/>
  <c r="AH8" i="1"/>
  <c r="R8" i="1"/>
  <c r="G19" i="1"/>
  <c r="G15" i="1" s="1"/>
  <c r="J8" i="1"/>
  <c r="X8" i="1"/>
  <c r="E8" i="1"/>
  <c r="H19" i="1"/>
  <c r="H15" i="1" s="1"/>
  <c r="V19" i="1"/>
  <c r="V15" i="1" s="1"/>
  <c r="AH19" i="1"/>
  <c r="AH15" i="1" s="1"/>
  <c r="I8" i="1"/>
  <c r="K8" i="1"/>
  <c r="Y8" i="1"/>
  <c r="F8" i="1"/>
  <c r="D8" i="1"/>
  <c r="L8" i="1"/>
  <c r="Z8" i="1"/>
  <c r="G8" i="1"/>
  <c r="R19" i="1"/>
  <c r="R15" i="1" s="1"/>
  <c r="M8" i="1"/>
  <c r="AA8" i="1"/>
  <c r="V27" i="1"/>
  <c r="V26" i="1" s="1"/>
  <c r="AB60" i="1"/>
  <c r="H27" i="1"/>
  <c r="H26" i="1" s="1"/>
  <c r="AG38" i="1"/>
  <c r="P16" i="1" a="1"/>
  <c r="P16" i="1" s="1"/>
  <c r="AG60" i="1"/>
  <c r="AB27" i="1"/>
  <c r="AB26" i="1" s="1"/>
  <c r="AC27" i="1"/>
  <c r="AC26" i="1" s="1"/>
  <c r="AC60" i="1"/>
  <c r="I60" i="1"/>
  <c r="W60" i="1"/>
  <c r="O27" i="1"/>
  <c r="O26" i="1" s="1"/>
  <c r="Y38" i="1"/>
  <c r="G38" i="1"/>
  <c r="X38" i="1"/>
  <c r="D60" i="1"/>
  <c r="P42" i="1"/>
  <c r="P33" i="1"/>
  <c r="P39" i="1"/>
  <c r="P36" i="1"/>
  <c r="Y60" i="1"/>
  <c r="AF27" i="1"/>
  <c r="AF26" i="1" s="1"/>
  <c r="Z27" i="1"/>
  <c r="Z26" i="1" s="1"/>
  <c r="G27" i="1"/>
  <c r="G26" i="1" s="1"/>
  <c r="AG27" i="1"/>
  <c r="AG26" i="1" s="1"/>
  <c r="M60" i="1"/>
  <c r="AA60" i="1"/>
  <c r="AH27" i="1"/>
  <c r="AH26" i="1" s="1"/>
  <c r="N60" i="1"/>
  <c r="P65" i="1"/>
  <c r="P53" i="1"/>
  <c r="N27" i="1"/>
  <c r="N26" i="1" s="1"/>
  <c r="W27" i="1"/>
  <c r="W26" i="1" s="1"/>
  <c r="P61" i="1"/>
  <c r="H38" i="1"/>
  <c r="P48" i="1"/>
  <c r="P9" i="1"/>
  <c r="R27" i="1"/>
  <c r="R26" i="1" s="1"/>
  <c r="U27" i="1"/>
  <c r="U26" i="1" s="1"/>
  <c r="K27" i="1"/>
  <c r="K26" i="1" s="1"/>
  <c r="Y27" i="1"/>
  <c r="Y26" i="1" s="1"/>
  <c r="L38" i="1"/>
  <c r="O60" i="1"/>
  <c r="AH38" i="1"/>
  <c r="AD27" i="1"/>
  <c r="AD26" i="1" s="1"/>
  <c r="S38" i="1"/>
  <c r="S35" i="1" s="1"/>
  <c r="AE27" i="1"/>
  <c r="AE26" i="1" s="1"/>
  <c r="K38" i="1"/>
  <c r="K35" i="1" s="1"/>
  <c r="AC38" i="1"/>
  <c r="AC35" i="1" s="1"/>
  <c r="R60" i="1"/>
  <c r="P28" i="1"/>
  <c r="P27" i="1" s="1"/>
  <c r="P12" i="1"/>
  <c r="P57" i="1"/>
  <c r="P56" i="1" s="1"/>
  <c r="I38" i="1"/>
  <c r="S27" i="1"/>
  <c r="S26" i="1" s="1"/>
  <c r="J38" i="1"/>
  <c r="T27" i="1"/>
  <c r="T26" i="1" s="1"/>
  <c r="AA27" i="1"/>
  <c r="AA26" i="1" s="1"/>
  <c r="AD38" i="1"/>
  <c r="S60" i="1"/>
  <c r="L60" i="1"/>
  <c r="Z60" i="1"/>
  <c r="V38" i="1"/>
  <c r="V35" i="1" s="1"/>
  <c r="W38" i="1"/>
  <c r="W35" i="1" s="1"/>
  <c r="AE38" i="1"/>
  <c r="AF38" i="1"/>
  <c r="J94" i="1"/>
  <c r="K94" i="1" s="1"/>
  <c r="R38" i="1"/>
  <c r="R35" i="1" s="1"/>
  <c r="F27" i="1"/>
  <c r="F26" i="1" s="1"/>
  <c r="U38" i="1"/>
  <c r="G60" i="1"/>
  <c r="U60" i="1"/>
  <c r="E60" i="1"/>
  <c r="AE60" i="1"/>
  <c r="H60" i="1"/>
  <c r="V60" i="1"/>
  <c r="AH60" i="1"/>
  <c r="F60" i="1"/>
  <c r="T60" i="1"/>
  <c r="AF60" i="1"/>
  <c r="AD60" i="1"/>
  <c r="D27" i="1"/>
  <c r="D26" i="1" s="1"/>
  <c r="I27" i="1"/>
  <c r="I26" i="1" s="1"/>
  <c r="J27" i="1"/>
  <c r="J26" i="1" s="1"/>
  <c r="X27" i="1"/>
  <c r="X26" i="1" s="1"/>
  <c r="J60" i="1"/>
  <c r="X60" i="1"/>
  <c r="T38" i="1"/>
  <c r="T35" i="1" s="1"/>
  <c r="F38" i="1"/>
  <c r="E27" i="1"/>
  <c r="E26" i="1" s="1"/>
  <c r="L28" i="1"/>
  <c r="L27" i="1" s="1"/>
  <c r="L26" i="1" s="1"/>
  <c r="Z38" i="1"/>
  <c r="D38" i="1"/>
  <c r="M38" i="1"/>
  <c r="E38" i="1"/>
  <c r="AA38" i="1"/>
  <c r="AA35" i="1" s="1"/>
  <c r="N38" i="1"/>
  <c r="AB38" i="1"/>
  <c r="AB35" i="1" s="1"/>
  <c r="K60" i="1"/>
  <c r="O38" i="1"/>
  <c r="K90" i="1"/>
  <c r="I111" i="1"/>
  <c r="K111" i="1" s="1"/>
  <c r="K96" i="1"/>
  <c r="Y35" i="1" l="1"/>
  <c r="AG35" i="1"/>
  <c r="X35" i="1"/>
  <c r="X25" i="1" s="1"/>
  <c r="U35" i="1"/>
  <c r="U25" i="1" s="1"/>
  <c r="Z35" i="1"/>
  <c r="Z25" i="1" s="1"/>
  <c r="AD35" i="1"/>
  <c r="AD25" i="1" s="1"/>
  <c r="AH35" i="1"/>
  <c r="AH25" i="1" s="1"/>
  <c r="AF35" i="1"/>
  <c r="AF25" i="1" s="1"/>
  <c r="AE35" i="1"/>
  <c r="AG25" i="1"/>
  <c r="AC25" i="1"/>
  <c r="AE25" i="1"/>
  <c r="AB25" i="1"/>
  <c r="T25" i="1"/>
  <c r="V25" i="1"/>
  <c r="W25" i="1"/>
  <c r="N35" i="1"/>
  <c r="AA25" i="1"/>
  <c r="S25" i="1"/>
  <c r="Y25" i="1"/>
  <c r="R25" i="1"/>
  <c r="G35" i="1"/>
  <c r="G25" i="1" s="1"/>
  <c r="L35" i="1"/>
  <c r="L25" i="1" s="1"/>
  <c r="H35" i="1"/>
  <c r="H25" i="1" s="1"/>
  <c r="J35" i="1"/>
  <c r="J25" i="1" s="1"/>
  <c r="I35" i="1"/>
  <c r="I25" i="1" s="1"/>
  <c r="F35" i="1"/>
  <c r="F25" i="1" s="1"/>
  <c r="N25" i="1"/>
  <c r="P26" i="1"/>
  <c r="K25" i="1"/>
  <c r="E35" i="1"/>
  <c r="E25" i="1" s="1"/>
  <c r="M35" i="1"/>
  <c r="O35" i="1"/>
  <c r="O25" i="1" s="1"/>
  <c r="D35" i="1"/>
  <c r="D25" i="1" s="1"/>
  <c r="S4" i="1"/>
  <c r="AE4" i="1"/>
  <c r="AB4" i="1"/>
  <c r="W4" i="1"/>
  <c r="R4" i="1"/>
  <c r="AD4" i="1"/>
  <c r="AC4" i="1"/>
  <c r="O4" i="1"/>
  <c r="D4" i="1"/>
  <c r="F4" i="1"/>
  <c r="M4" i="1"/>
  <c r="H4" i="1"/>
  <c r="N4" i="1"/>
  <c r="K4" i="1"/>
  <c r="AH4" i="1"/>
  <c r="AF4" i="1"/>
  <c r="T4" i="1"/>
  <c r="V4" i="1"/>
  <c r="J4" i="1"/>
  <c r="L4" i="1"/>
  <c r="G4" i="1"/>
  <c r="AG4" i="1"/>
  <c r="U4" i="1"/>
  <c r="Z4" i="1"/>
  <c r="E4" i="1"/>
  <c r="X4" i="1"/>
  <c r="AA4" i="1"/>
  <c r="I4" i="1"/>
  <c r="Y4" i="1"/>
  <c r="P8" i="1"/>
  <c r="P60" i="1"/>
  <c r="P38" i="1"/>
  <c r="M28" i="1"/>
  <c r="M27" i="1" s="1"/>
  <c r="M26" i="1" s="1"/>
  <c r="P15" i="1"/>
  <c r="K113" i="1"/>
  <c r="P35" i="1" l="1"/>
  <c r="P25" i="1" s="1"/>
  <c r="M25" i="1"/>
  <c r="M78" i="1" s="1"/>
  <c r="AA78" i="1"/>
  <c r="P4" i="1"/>
  <c r="AE78" i="1"/>
  <c r="Y78" i="1"/>
  <c r="L78" i="1"/>
  <c r="AB78" i="1"/>
  <c r="W78" i="1"/>
  <c r="X78" i="1"/>
  <c r="AC78" i="1"/>
  <c r="G78" i="1"/>
  <c r="AD78" i="1"/>
  <c r="S78" i="1"/>
  <c r="T78" i="1"/>
  <c r="V78" i="1"/>
  <c r="AG78" i="1"/>
  <c r="H78" i="1"/>
  <c r="R78" i="1"/>
  <c r="E78" i="1"/>
  <c r="Z78" i="1"/>
  <c r="I78" i="1"/>
  <c r="AF78" i="1"/>
  <c r="N78" i="1"/>
  <c r="D78" i="1"/>
  <c r="U78" i="1"/>
  <c r="AH78" i="1"/>
  <c r="O78" i="1"/>
  <c r="F78" i="1"/>
  <c r="J78" i="1"/>
  <c r="K78" i="1"/>
  <c r="P7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Markus Haggeney</author>
    <author>sha</author>
    <author>plo</author>
  </authors>
  <commentList>
    <comment ref="O2" authorId="0" shapeId="0" xr:uid="{14A34C74-4B6D-4609-AE6E-7E4849D3584B}">
      <text>
        <r>
          <rPr>
            <sz val="9"/>
            <color indexed="81"/>
            <rFont val="Tahoma"/>
            <family val="2"/>
          </rPr>
          <t>Note!!!
Figures in this column "O" are hard-coded as approved.
Column "P" will keep the formulas for when ADMIN is requested to fill in an updated YEE 2025.</t>
        </r>
      </text>
    </comment>
    <comment ref="P10" authorId="1" shapeId="0" xr:uid="{E37D9D7A-3341-4ACC-B4B7-23986697EDB4}">
      <text>
        <r>
          <rPr>
            <b/>
            <sz val="9"/>
            <color indexed="81"/>
            <rFont val="Tahoma"/>
            <family val="2"/>
          </rPr>
          <t>sha:</t>
        </r>
        <r>
          <rPr>
            <sz val="9"/>
            <color indexed="81"/>
            <rFont val="Tahoma"/>
            <family val="2"/>
          </rPr>
          <t xml:space="preserve">
-Increased no. of CAT 2 Events 
*support document</t>
        </r>
      </text>
    </comment>
    <comment ref="J13" authorId="2" shapeId="0" xr:uid="{50CC085E-B109-472C-BDA3-70AA9F887876}">
      <text>
        <r>
          <rPr>
            <sz val="9"/>
            <color indexed="81"/>
            <rFont val="Tahoma"/>
            <family val="2"/>
          </rPr>
          <t>CASI appeal USPA 2021</t>
        </r>
      </text>
    </comment>
    <comment ref="P14" authorId="1" shapeId="0" xr:uid="{FF4CDC0A-D752-4247-ABC3-117DCB39063D}">
      <text>
        <r>
          <rPr>
            <b/>
            <sz val="9"/>
            <color indexed="81"/>
            <rFont val="Tahoma"/>
            <family val="2"/>
          </rPr>
          <t>sha:</t>
        </r>
        <r>
          <rPr>
            <sz val="9"/>
            <color indexed="81"/>
            <rFont val="Tahoma"/>
            <family val="2"/>
          </rPr>
          <t xml:space="preserve">
-Further investment in Balloon Live/Watch me fly platform
*support document</t>
        </r>
      </text>
    </comment>
    <comment ref="J21" authorId="2" shapeId="0" xr:uid="{13F94BDD-AFEB-46DB-ACB7-9FC70325299F}">
      <text>
        <r>
          <rPr>
            <sz val="9"/>
            <color indexed="81"/>
            <rFont val="Tahoma"/>
            <family val="2"/>
          </rPr>
          <t>CHF 3304.87 CIMP plenary</t>
        </r>
      </text>
    </comment>
    <comment ref="L44" authorId="1" shapeId="0" xr:uid="{25BCDB12-A1B7-4206-9F21-D470B20AA363}">
      <text>
        <r>
          <rPr>
            <b/>
            <sz val="9"/>
            <color indexed="81"/>
            <rFont val="Tahoma"/>
            <family val="2"/>
          </rPr>
          <t>sha:</t>
        </r>
        <r>
          <rPr>
            <sz val="9"/>
            <color indexed="81"/>
            <rFont val="Tahoma"/>
            <family val="2"/>
          </rPr>
          <t xml:space="preserve">
CHF 450.27 is a CIVL expense wrongly allocated to CIA
Reference: 12507-240109-0003 dated 12.31.2023</t>
        </r>
      </text>
    </comment>
    <comment ref="P49" authorId="1" shapeId="0" xr:uid="{19764514-B4E0-40B8-B6D4-43E26BADDA65}">
      <text>
        <r>
          <rPr>
            <b/>
            <sz val="9"/>
            <color indexed="81"/>
            <rFont val="Tahoma"/>
            <family val="2"/>
          </rPr>
          <t>sha:</t>
        </r>
        <r>
          <rPr>
            <sz val="9"/>
            <color indexed="81"/>
            <rFont val="Tahoma"/>
            <family val="2"/>
          </rPr>
          <t xml:space="preserve">
-Increased events, operation costs, technology upgrades
*support document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<sst xmlns="http://schemas.openxmlformats.org/spreadsheetml/2006/main" count="190" uniqueCount="148">
  <si>
    <t>Provisional 31.12.2024</t>
  </si>
  <si>
    <t>Project No.</t>
  </si>
  <si>
    <t>Asc-10000</t>
  </si>
  <si>
    <t>Asc-10100</t>
  </si>
  <si>
    <t>Asc-10200</t>
  </si>
  <si>
    <t>Asc-10300</t>
  </si>
  <si>
    <t>Asc-10400</t>
  </si>
  <si>
    <t>CIA-10000</t>
  </si>
  <si>
    <t>CIA-10200</t>
  </si>
  <si>
    <t>CIA-20000</t>
  </si>
  <si>
    <t>CIA-20100</t>
  </si>
  <si>
    <t>CIA-30000</t>
  </si>
  <si>
    <t>CIA-Cat1-13777</t>
  </si>
  <si>
    <t>GC2024</t>
  </si>
  <si>
    <t>General Conference</t>
  </si>
  <si>
    <t>Plenary</t>
  </si>
  <si>
    <t>Bureau Meetings</t>
  </si>
  <si>
    <t>ASC-General</t>
  </si>
  <si>
    <t>CAT 2 Events</t>
  </si>
  <si>
    <t>Youth Camp</t>
  </si>
  <si>
    <t>World Ranking List, Watch me Fly</t>
  </si>
  <si>
    <t>Ballooon Live Project</t>
  </si>
  <si>
    <t>Old Logger project</t>
  </si>
  <si>
    <t>Gordon Bennett TV</t>
  </si>
  <si>
    <t>PMR social media</t>
  </si>
  <si>
    <t>World Championship 2026</t>
  </si>
  <si>
    <t>Hot Air TV</t>
  </si>
  <si>
    <t>EVENT/
PROJECT</t>
  </si>
  <si>
    <t>Legal Account</t>
  </si>
  <si>
    <t>GIFI</t>
  </si>
  <si>
    <t>Description</t>
  </si>
  <si>
    <t>ACTUAL 2019</t>
  </si>
  <si>
    <t>BUDGET 2020</t>
  </si>
  <si>
    <t>ACTUAL 2020</t>
  </si>
  <si>
    <t>BUDGET 2021</t>
  </si>
  <si>
    <t>ACTUAL 2021</t>
  </si>
  <si>
    <t>BUDGET 2022</t>
  </si>
  <si>
    <t>ACTUAL 2022</t>
  </si>
  <si>
    <t>BUDGET 2023</t>
  </si>
  <si>
    <t>ACTUAL 2023</t>
  </si>
  <si>
    <t>BUDGET 2024</t>
  </si>
  <si>
    <t>ACTUAL 2024</t>
  </si>
  <si>
    <t>APPROVED BUDGET 2025</t>
  </si>
  <si>
    <t>GC Costs</t>
  </si>
  <si>
    <t>General, officers, etc.</t>
  </si>
  <si>
    <t>Overall income/expense of ASC &amp; not to a particular project</t>
  </si>
  <si>
    <t>Open International &amp; World Cup Events Sanction fees</t>
  </si>
  <si>
    <t>Events related activities(media, SF, etc.)</t>
  </si>
  <si>
    <t>Promoting Hot Air Ballooning Cat 1 events via TV production.</t>
  </si>
  <si>
    <t>REVENUES</t>
  </si>
  <si>
    <t>COMMERCIAL REVENUES</t>
  </si>
  <si>
    <t>Licensing - Royalties</t>
  </si>
  <si>
    <t>Licencing - Royalities</t>
  </si>
  <si>
    <t>COMPETITIONS REVENUES</t>
  </si>
  <si>
    <t>Sanction Fees</t>
  </si>
  <si>
    <t>Deposit/Performance Bond</t>
  </si>
  <si>
    <t>Other Fees</t>
  </si>
  <si>
    <t>Protest Fees / Appeals Fees</t>
  </si>
  <si>
    <t>Logger / Tracker rentals</t>
  </si>
  <si>
    <t>34-36</t>
  </si>
  <si>
    <t>OTHER REVENUES</t>
  </si>
  <si>
    <t>Revenue from Services (non event-related)</t>
  </si>
  <si>
    <t>Licensing / Certification Fees</t>
  </si>
  <si>
    <t>Sponsoring &amp; Partnerships</t>
  </si>
  <si>
    <t>Other Income</t>
  </si>
  <si>
    <t>FAI Medals (non-sport event related)</t>
  </si>
  <si>
    <t>OPERATING EXPENSES &amp; NON-OPERATING RESULTS</t>
  </si>
  <si>
    <t>DIRECT EXPENSES</t>
  </si>
  <si>
    <t>Expenses for Services</t>
  </si>
  <si>
    <t>Expenses for FAI Events (Cat1, Cat2, Other)</t>
  </si>
  <si>
    <t>FAI Medals (Shipment in acc 6513)</t>
  </si>
  <si>
    <t>Commission Medals/Diploma</t>
  </si>
  <si>
    <t>Expenses for external services</t>
  </si>
  <si>
    <t>External Services</t>
  </si>
  <si>
    <t>Competition expenses</t>
  </si>
  <si>
    <t>470 </t>
  </si>
  <si>
    <t>Expenses of FAI Officers</t>
  </si>
  <si>
    <t>OTHER OPERATING EXPENSES / DEPRECIATION AND AMORTISATION / FINANCIAL PROFIT</t>
  </si>
  <si>
    <t>INSURANCE</t>
  </si>
  <si>
    <t>Insurance</t>
  </si>
  <si>
    <t>ADMINISTRATION AND INFORMATION TECHNOLOGY EXPENSES</t>
  </si>
  <si>
    <t>ADMINISTRATION EXPENSES</t>
  </si>
  <si>
    <t>650 </t>
  </si>
  <si>
    <t>Contribution, Donations, Scholarship etc.</t>
  </si>
  <si>
    <t>Accounting Costs</t>
  </si>
  <si>
    <t>Operating Expenses (non-sport event related)</t>
  </si>
  <si>
    <t>Expenses President</t>
  </si>
  <si>
    <t>Expenses Bureau Members &amp; Officers</t>
  </si>
  <si>
    <t>Expenses of FAI Staff</t>
  </si>
  <si>
    <t>Expenses of Experts</t>
  </si>
  <si>
    <t>Expenses Meeting Facilities</t>
  </si>
  <si>
    <t>INFORMATION TECHNOLOGY EXPENSES</t>
  </si>
  <si>
    <t>657 </t>
  </si>
  <si>
    <t>Licenses, Updates</t>
  </si>
  <si>
    <t>Hosting and Maintenance</t>
  </si>
  <si>
    <t>IT Consumables</t>
  </si>
  <si>
    <t>IT Consulting and Development</t>
  </si>
  <si>
    <t>MARKETING AND PR EXPENSES</t>
  </si>
  <si>
    <t>660 </t>
  </si>
  <si>
    <t>Advertising Services</t>
  </si>
  <si>
    <t>Sponsoring</t>
  </si>
  <si>
    <t>OTHER OPERATING EXPENSES</t>
  </si>
  <si>
    <t>670 </t>
  </si>
  <si>
    <t>Sports Development</t>
  </si>
  <si>
    <t>FINANCIAL EXPENSES AND FINANCIAL INCOMES</t>
  </si>
  <si>
    <t>FINANCIAL EXPENSES</t>
  </si>
  <si>
    <t>690 </t>
  </si>
  <si>
    <t>Bank fees</t>
  </si>
  <si>
    <t>Exchange Loss</t>
  </si>
  <si>
    <t>Credit card fees</t>
  </si>
  <si>
    <t>695 </t>
  </si>
  <si>
    <t>FINANCIAL INCOME</t>
  </si>
  <si>
    <t>Exchange Profit</t>
  </si>
  <si>
    <t>800 </t>
  </si>
  <si>
    <t>EXTRAORDINARY AND NON-OPERATING RESULTS, TAX</t>
  </si>
  <si>
    <t xml:space="preserve">(Allocation) / dissolution of Special Reserves </t>
  </si>
  <si>
    <t>850 </t>
  </si>
  <si>
    <t>EXTRAORDINARY EXPENSES</t>
  </si>
  <si>
    <t>Extraordinary Expenses</t>
  </si>
  <si>
    <t>851 </t>
  </si>
  <si>
    <t>EXTRAORDINARY REVENUES</t>
  </si>
  <si>
    <t>Extraordinary Revenues</t>
  </si>
  <si>
    <t>860 </t>
  </si>
  <si>
    <t>NONRECURRING EXPENSES</t>
  </si>
  <si>
    <t>Nonrecurring Expenses</t>
  </si>
  <si>
    <t>871 </t>
  </si>
  <si>
    <t>REVENUES FOR OTHER ACCOUNTING PERIODS</t>
  </si>
  <si>
    <t>Revenues for Other Accounting Periods</t>
  </si>
  <si>
    <t>RESULTS</t>
  </si>
  <si>
    <t>INCOME</t>
  </si>
  <si>
    <t>Account</t>
  </si>
  <si>
    <t>Debit</t>
  </si>
  <si>
    <t>Credit</t>
  </si>
  <si>
    <t>Balance</t>
  </si>
  <si>
    <t>Licencing - Royalties</t>
  </si>
  <si>
    <t>Deposit / Performance Bond</t>
  </si>
  <si>
    <t>TOTAL INCOME</t>
  </si>
  <si>
    <t>EXPENSE</t>
  </si>
  <si>
    <t>FAI Medals</t>
  </si>
  <si>
    <t>TOTAL EXPENSES</t>
  </si>
  <si>
    <t>NET REVENUE (LOSS)</t>
  </si>
  <si>
    <t>PROPOSED BUDGET 2026</t>
  </si>
  <si>
    <t>Other Revenues</t>
  </si>
  <si>
    <t>Gordon Bennett 2026</t>
  </si>
  <si>
    <t>Worlds 2026</t>
  </si>
  <si>
    <t>Description:</t>
  </si>
  <si>
    <t>Description: Promoting Hot Air Ballooning Cat 1 events through TV production.</t>
  </si>
  <si>
    <t>FAI BUDGET 2026 - CIA (Ballooning)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</si>
</sst>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 * #,##0_ ;_ * \-#,##0_ ;_ * &quot;-&quot;??_ ;_ @_ "/>
    <numFmt numFmtId="166" formatCode="_-* #,##0.00_-;\-* #,##0.00_-;_-* &quot;-&quot;??_-;_-@_-"/>
  </numFmts>
  <fonts count="19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indexed="8"/>
      <name val="Calibri"/>
      <family val="2"/>
    </font>
    <font>
      <b/>
      <sz val="11"/>
      <color rgb="FFFFFFFF"/>
      <name val="Calibri"/>
      <family val="2"/>
    </font>
    <font>
      <sz val="9"/>
      <name val="Calibri"/>
      <family val="2"/>
    </font>
    <font>
      <b/>
      <sz val="11"/>
      <color indexed="8"/>
      <name val="Aptos Narrow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1"/>
      <color rgb="FFFF0000"/>
      <name val="Calibri"/>
      <family val="2"/>
    </font>
    <font>
      <b/>
      <sz val="11"/>
      <color rgb="FF00000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D6DCE4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2F75B5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70">
    <xf numFmtId="0" fontId="0" fillId="0" borderId="0" xfId="0"/>
    <xf numFmtId="0" fontId="4" fillId="0" borderId="0" xfId="0" applyFont="1"/>
    <xf numFmtId="3" fontId="4" fillId="0" borderId="0" xfId="0" applyNumberFormat="1" applyFont="1"/>
    <xf numFmtId="0" fontId="6" fillId="3" borderId="0" xfId="0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0" fontId="9" fillId="7" borderId="0" xfId="0" applyFont="1" applyFill="1" applyAlignment="1">
      <alignment horizontal="center"/>
    </xf>
    <xf numFmtId="3" fontId="5" fillId="8" borderId="2" xfId="0" applyNumberFormat="1" applyFont="1" applyFill="1" applyBorder="1" applyAlignment="1">
      <alignment horizontal="center" vertical="center" wrapText="1"/>
    </xf>
    <xf numFmtId="0" fontId="4" fillId="6" borderId="0" xfId="0" applyFont="1" applyFill="1"/>
    <xf numFmtId="0" fontId="10" fillId="9" borderId="3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>
      <alignment horizontal="center" vertical="center" wrapText="1"/>
    </xf>
    <xf numFmtId="0" fontId="4" fillId="6" borderId="2" xfId="0" applyFont="1" applyFill="1" applyBorder="1"/>
    <xf numFmtId="0" fontId="11" fillId="5" borderId="2" xfId="0" applyFont="1" applyFill="1" applyBorder="1" applyAlignment="1">
      <alignment horizontal="left" vertical="top" wrapText="1"/>
    </xf>
    <xf numFmtId="1" fontId="5" fillId="10" borderId="2" xfId="1" applyNumberFormat="1" applyFont="1" applyFill="1" applyBorder="1" applyAlignment="1">
      <alignment horizontal="right"/>
    </xf>
    <xf numFmtId="1" fontId="5" fillId="10" borderId="2" xfId="1" applyNumberFormat="1" applyFont="1" applyFill="1" applyBorder="1"/>
    <xf numFmtId="165" fontId="5" fillId="10" borderId="2" xfId="1" applyNumberFormat="1" applyFont="1" applyFill="1" applyBorder="1"/>
    <xf numFmtId="165" fontId="10" fillId="11" borderId="2" xfId="0" applyNumberFormat="1" applyFont="1" applyFill="1" applyBorder="1"/>
    <xf numFmtId="1" fontId="9" fillId="0" borderId="2" xfId="1" applyNumberFormat="1" applyFont="1" applyBorder="1" applyAlignment="1">
      <alignment horizontal="right"/>
    </xf>
    <xf numFmtId="165" fontId="9" fillId="0" borderId="2" xfId="1" applyNumberFormat="1" applyFont="1" applyBorder="1"/>
    <xf numFmtId="3" fontId="9" fillId="0" borderId="2" xfId="1" applyNumberFormat="1" applyFont="1" applyBorder="1"/>
    <xf numFmtId="165" fontId="6" fillId="6" borderId="2" xfId="0" applyNumberFormat="1" applyFont="1" applyFill="1" applyBorder="1"/>
    <xf numFmtId="0" fontId="12" fillId="0" borderId="0" xfId="0" applyFont="1"/>
    <xf numFmtId="1" fontId="4" fillId="0" borderId="2" xfId="1" applyNumberFormat="1" applyFont="1" applyBorder="1" applyAlignment="1">
      <alignment horizontal="right"/>
    </xf>
    <xf numFmtId="165" fontId="4" fillId="0" borderId="2" xfId="1" applyNumberFormat="1" applyFont="1" applyBorder="1"/>
    <xf numFmtId="165" fontId="4" fillId="0" borderId="2" xfId="1" applyNumberFormat="1" applyFont="1" applyBorder="1" applyAlignment="1">
      <alignment vertical="center"/>
    </xf>
    <xf numFmtId="3" fontId="4" fillId="0" borderId="2" xfId="0" applyNumberFormat="1" applyFont="1" applyBorder="1"/>
    <xf numFmtId="0" fontId="8" fillId="6" borderId="2" xfId="0" applyFont="1" applyFill="1" applyBorder="1"/>
    <xf numFmtId="165" fontId="4" fillId="0" borderId="2" xfId="0" applyNumberFormat="1" applyFont="1" applyBorder="1"/>
    <xf numFmtId="165" fontId="13" fillId="0" borderId="2" xfId="1" applyNumberFormat="1" applyFont="1" applyBorder="1" applyAlignment="1">
      <alignment vertical="center"/>
    </xf>
    <xf numFmtId="165" fontId="4" fillId="0" borderId="2" xfId="1" applyNumberFormat="1" applyFont="1" applyFill="1" applyBorder="1" applyAlignment="1">
      <alignment vertical="center"/>
    </xf>
    <xf numFmtId="165" fontId="4" fillId="0" borderId="2" xfId="2" applyNumberFormat="1" applyFont="1" applyBorder="1" applyAlignment="1" applyProtection="1">
      <alignment vertical="center"/>
      <protection locked="0"/>
    </xf>
    <xf numFmtId="165" fontId="8" fillId="0" borderId="4" xfId="2" applyNumberFormat="1" applyFont="1" applyFill="1" applyBorder="1" applyAlignment="1" applyProtection="1">
      <alignment vertical="center"/>
      <protection locked="0"/>
    </xf>
    <xf numFmtId="165" fontId="9" fillId="6" borderId="2" xfId="1" applyNumberFormat="1" applyFont="1" applyFill="1" applyBorder="1"/>
    <xf numFmtId="165" fontId="9" fillId="0" borderId="2" xfId="1" applyNumberFormat="1" applyFont="1" applyBorder="1" applyAlignment="1">
      <alignment vertical="center"/>
    </xf>
    <xf numFmtId="0" fontId="0" fillId="6" borderId="0" xfId="0" applyFill="1"/>
    <xf numFmtId="3" fontId="4" fillId="0" borderId="2" xfId="1" applyNumberFormat="1" applyFont="1" applyBorder="1"/>
    <xf numFmtId="165" fontId="8" fillId="6" borderId="2" xfId="0" applyNumberFormat="1" applyFont="1" applyFill="1" applyBorder="1"/>
    <xf numFmtId="165" fontId="0" fillId="0" borderId="0" xfId="1" applyNumberFormat="1" applyFont="1"/>
    <xf numFmtId="1" fontId="14" fillId="12" borderId="2" xfId="1" applyNumberFormat="1" applyFont="1" applyFill="1" applyBorder="1" applyAlignment="1">
      <alignment horizontal="right"/>
    </xf>
    <xf numFmtId="165" fontId="5" fillId="12" borderId="2" xfId="1" applyNumberFormat="1" applyFont="1" applyFill="1" applyBorder="1"/>
    <xf numFmtId="165" fontId="15" fillId="6" borderId="2" xfId="0" applyNumberFormat="1" applyFont="1" applyFill="1" applyBorder="1"/>
    <xf numFmtId="165" fontId="12" fillId="0" borderId="0" xfId="1" applyNumberFormat="1" applyFont="1"/>
    <xf numFmtId="3" fontId="4" fillId="6" borderId="2" xfId="0" applyNumberFormat="1" applyFont="1" applyFill="1" applyBorder="1"/>
    <xf numFmtId="165" fontId="6" fillId="11" borderId="2" xfId="0" applyNumberFormat="1" applyFont="1" applyFill="1" applyBorder="1"/>
    <xf numFmtId="1" fontId="7" fillId="13" borderId="2" xfId="1" applyNumberFormat="1" applyFont="1" applyFill="1" applyBorder="1" applyAlignment="1">
      <alignment vertical="center"/>
    </xf>
    <xf numFmtId="165" fontId="7" fillId="14" borderId="2" xfId="1" applyNumberFormat="1" applyFont="1" applyFill="1" applyBorder="1" applyAlignment="1">
      <alignment vertical="center"/>
    </xf>
    <xf numFmtId="165" fontId="4" fillId="14" borderId="2" xfId="1" applyNumberFormat="1" applyFont="1" applyFill="1" applyBorder="1"/>
    <xf numFmtId="3" fontId="4" fillId="14" borderId="2" xfId="1" applyNumberFormat="1" applyFont="1" applyFill="1" applyBorder="1"/>
    <xf numFmtId="165" fontId="8" fillId="11" borderId="2" xfId="0" applyNumberFormat="1" applyFont="1" applyFill="1" applyBorder="1"/>
    <xf numFmtId="1" fontId="5" fillId="15" borderId="2" xfId="1" applyNumberFormat="1" applyFont="1" applyFill="1" applyBorder="1" applyAlignment="1">
      <alignment horizontal="center" vertical="center"/>
    </xf>
    <xf numFmtId="1" fontId="5" fillId="15" borderId="2" xfId="1" applyNumberFormat="1" applyFont="1" applyFill="1" applyBorder="1" applyAlignment="1">
      <alignment horizontal="left" vertical="center"/>
    </xf>
    <xf numFmtId="165" fontId="5" fillId="15" borderId="2" xfId="1" applyNumberFormat="1" applyFont="1" applyFill="1" applyBorder="1" applyAlignment="1">
      <alignment horizontal="left" vertical="center"/>
    </xf>
    <xf numFmtId="165" fontId="9" fillId="16" borderId="2" xfId="1" applyNumberFormat="1" applyFont="1" applyFill="1" applyBorder="1"/>
    <xf numFmtId="3" fontId="9" fillId="16" borderId="2" xfId="1" applyNumberFormat="1" applyFont="1" applyFill="1" applyBorder="1"/>
    <xf numFmtId="3" fontId="0" fillId="0" borderId="0" xfId="0" applyNumberFormat="1"/>
    <xf numFmtId="0" fontId="12" fillId="0" borderId="5" xfId="0" applyFont="1" applyBorder="1"/>
    <xf numFmtId="0" fontId="0" fillId="0" borderId="5" xfId="0" applyBorder="1"/>
    <xf numFmtId="164" fontId="0" fillId="0" borderId="5" xfId="1" applyFont="1" applyBorder="1"/>
    <xf numFmtId="164" fontId="12" fillId="0" borderId="5" xfId="1" applyFont="1" applyBorder="1"/>
    <xf numFmtId="164" fontId="2" fillId="0" borderId="5" xfId="1" applyFont="1" applyBorder="1"/>
    <xf numFmtId="164" fontId="12" fillId="0" borderId="5" xfId="0" applyNumberFormat="1" applyFont="1" applyBorder="1"/>
    <xf numFmtId="0" fontId="16" fillId="0" borderId="5" xfId="0" applyFont="1" applyBorder="1"/>
    <xf numFmtId="0" fontId="7" fillId="5" borderId="4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Alignment="1">
      <alignment horizontal="left" vertical="center"/>
    </xf>
    <xf numFmtId="3" fontId="5" fillId="2" borderId="0" xfId="0" applyNumberFormat="1" applyFont="1" applyFill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left"/>
    </xf>
  </cellXfs>
  <cellStyles count="3">
    <cellStyle name="Comma" xfId="1" builtinId="3"/>
    <cellStyle name="Comma 5" xfId="2" xr:uid="{93AE492A-52FB-49B5-97C7-081E15DFE79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8451F-1D15-4288-BB99-57077A214104}">
  <dimension ref="A1:AH113"/>
  <sheetViews>
    <sheetView tabSelected="1" zoomScale="90" zoomScaleNormal="90" workbookViewId="0">
      <selection activeCell="X24" sqref="X24"/>
    </sheetView>
  </sheetViews>
  <sheetFormatPr baseColWidth="10" defaultColWidth="8.83203125" defaultRowHeight="17" customHeight="1" outlineLevelRow="1" x14ac:dyDescent="0.2"/>
  <cols>
    <col min="1" max="1" width="12.6640625" customWidth="1"/>
    <col min="2" max="2" width="12.6640625" hidden="1" customWidth="1"/>
    <col min="3" max="3" width="60.6640625" customWidth="1"/>
    <col min="4" max="4" width="8.83203125" hidden="1" customWidth="1"/>
    <col min="5" max="8" width="12.6640625" hidden="1" customWidth="1"/>
    <col min="9" max="13" width="12.6640625" customWidth="1"/>
    <col min="14" max="14" width="12.6640625" style="57" customWidth="1"/>
    <col min="15" max="15" width="12.6640625" customWidth="1"/>
    <col min="16" max="16" width="12.6640625" style="57" customWidth="1"/>
    <col min="17" max="17" width="12.6640625" style="37" customWidth="1"/>
    <col min="18" max="25" width="12.6640625" customWidth="1"/>
    <col min="26" max="26" width="12.6640625" hidden="1" customWidth="1"/>
    <col min="27" max="30" width="12.6640625" customWidth="1"/>
    <col min="31" max="31" width="12.6640625" hidden="1" customWidth="1"/>
    <col min="32" max="34" width="12.6640625" customWidth="1"/>
  </cols>
  <sheetData>
    <row r="1" spans="1:34" ht="30" customHeight="1" x14ac:dyDescent="0.2">
      <c r="A1" s="66" t="s">
        <v>147</v>
      </c>
      <c r="B1" s="66"/>
      <c r="C1" s="66"/>
      <c r="D1" s="1"/>
      <c r="E1" s="1"/>
      <c r="F1" s="1"/>
      <c r="G1" s="1"/>
      <c r="H1" s="1"/>
      <c r="I1" s="1"/>
      <c r="J1" s="1"/>
      <c r="K1" s="1"/>
      <c r="L1" s="1"/>
      <c r="M1" s="1"/>
      <c r="N1" s="67" t="s">
        <v>0</v>
      </c>
      <c r="O1" s="1"/>
      <c r="P1" s="2"/>
      <c r="Q1" s="3" t="s">
        <v>1</v>
      </c>
      <c r="R1" s="3" t="s">
        <v>2</v>
      </c>
      <c r="S1" s="4" t="s">
        <v>3</v>
      </c>
      <c r="T1" s="4" t="s">
        <v>4</v>
      </c>
      <c r="U1" s="4" t="s">
        <v>5</v>
      </c>
      <c r="V1" s="4" t="s">
        <v>6</v>
      </c>
      <c r="W1" s="4" t="s">
        <v>7</v>
      </c>
      <c r="X1" s="4" t="s">
        <v>8</v>
      </c>
      <c r="Y1" s="4" t="s">
        <v>9</v>
      </c>
      <c r="Z1" s="5" t="s">
        <v>10</v>
      </c>
      <c r="AA1" s="4" t="s">
        <v>11</v>
      </c>
      <c r="AB1" s="6"/>
      <c r="AC1" s="6"/>
      <c r="AD1" s="6"/>
      <c r="AE1" s="6"/>
      <c r="AF1" s="4" t="s">
        <v>12</v>
      </c>
      <c r="AG1" s="6"/>
      <c r="AH1" s="6"/>
    </row>
    <row r="2" spans="1:34" ht="30" customHeight="1" x14ac:dyDescent="0.2">
      <c r="A2" s="69"/>
      <c r="B2" s="69"/>
      <c r="C2" s="69"/>
      <c r="D2" s="1"/>
      <c r="E2" s="1"/>
      <c r="F2" s="1"/>
      <c r="G2" s="1"/>
      <c r="H2" s="1"/>
      <c r="I2" s="1"/>
      <c r="J2" s="1"/>
      <c r="K2" s="1"/>
      <c r="L2" s="1"/>
      <c r="M2" s="1"/>
      <c r="N2" s="68"/>
      <c r="O2" s="7" t="s">
        <v>13</v>
      </c>
      <c r="P2" s="9"/>
      <c r="Q2" s="9"/>
      <c r="R2" s="10" t="s">
        <v>14</v>
      </c>
      <c r="S2" s="10" t="s">
        <v>15</v>
      </c>
      <c r="T2" s="10" t="s">
        <v>16</v>
      </c>
      <c r="U2" s="10" t="s">
        <v>17</v>
      </c>
      <c r="V2" s="10" t="s">
        <v>18</v>
      </c>
      <c r="W2" s="11" t="s">
        <v>19</v>
      </c>
      <c r="X2" s="11" t="s">
        <v>20</v>
      </c>
      <c r="Y2" s="11" t="s">
        <v>21</v>
      </c>
      <c r="Z2" s="11" t="s">
        <v>22</v>
      </c>
      <c r="AA2" s="11" t="s">
        <v>23</v>
      </c>
      <c r="AB2" s="11" t="s">
        <v>143</v>
      </c>
      <c r="AC2" s="11" t="s">
        <v>144</v>
      </c>
      <c r="AD2" s="11" t="s">
        <v>24</v>
      </c>
      <c r="AE2" s="12" t="s">
        <v>25</v>
      </c>
      <c r="AF2" s="12" t="s">
        <v>26</v>
      </c>
      <c r="AG2" s="11" t="s">
        <v>27</v>
      </c>
      <c r="AH2" s="11" t="s">
        <v>27</v>
      </c>
    </row>
    <row r="3" spans="1:34" ht="30" customHeight="1" x14ac:dyDescent="0.2">
      <c r="A3" s="13" t="s">
        <v>28</v>
      </c>
      <c r="B3" s="13" t="s">
        <v>29</v>
      </c>
      <c r="C3" s="13" t="s">
        <v>30</v>
      </c>
      <c r="D3" s="13" t="s">
        <v>31</v>
      </c>
      <c r="E3" s="13" t="s">
        <v>32</v>
      </c>
      <c r="F3" s="13" t="s">
        <v>33</v>
      </c>
      <c r="G3" s="13" t="s">
        <v>34</v>
      </c>
      <c r="H3" s="13" t="s">
        <v>35</v>
      </c>
      <c r="I3" s="13" t="s">
        <v>36</v>
      </c>
      <c r="J3" s="13" t="s">
        <v>37</v>
      </c>
      <c r="K3" s="13" t="s">
        <v>38</v>
      </c>
      <c r="L3" s="13" t="s">
        <v>39</v>
      </c>
      <c r="M3" s="13" t="s">
        <v>40</v>
      </c>
      <c r="N3" s="8" t="s">
        <v>41</v>
      </c>
      <c r="O3" s="13" t="s">
        <v>42</v>
      </c>
      <c r="P3" s="8" t="s">
        <v>141</v>
      </c>
      <c r="Q3" s="14"/>
      <c r="R3" s="15" t="s">
        <v>43</v>
      </c>
      <c r="S3" s="15" t="s">
        <v>44</v>
      </c>
      <c r="T3" s="15" t="s">
        <v>44</v>
      </c>
      <c r="U3" s="15" t="s">
        <v>45</v>
      </c>
      <c r="V3" s="15" t="s">
        <v>46</v>
      </c>
      <c r="W3" s="15"/>
      <c r="X3" s="15" t="s">
        <v>20</v>
      </c>
      <c r="Y3" s="15" t="s">
        <v>21</v>
      </c>
      <c r="Z3" s="15"/>
      <c r="AA3" s="15" t="s">
        <v>47</v>
      </c>
      <c r="AB3" s="65" t="s">
        <v>145</v>
      </c>
      <c r="AC3" s="65" t="s">
        <v>145</v>
      </c>
      <c r="AD3" s="65" t="s">
        <v>146</v>
      </c>
      <c r="AE3" s="15"/>
      <c r="AF3" s="15" t="s">
        <v>48</v>
      </c>
      <c r="AG3" s="15"/>
      <c r="AH3" s="15"/>
    </row>
    <row r="4" spans="1:34" ht="17" customHeight="1" x14ac:dyDescent="0.2">
      <c r="A4" s="16">
        <v>3</v>
      </c>
      <c r="B4" s="17">
        <v>3</v>
      </c>
      <c r="C4" s="18" t="s">
        <v>49</v>
      </c>
      <c r="D4" s="18">
        <f>SUM(D5+D8+D15)</f>
        <v>0</v>
      </c>
      <c r="E4" s="18">
        <f t="shared" ref="E4:O4" si="0">SUM(E5+E8+E15)</f>
        <v>25250</v>
      </c>
      <c r="F4" s="18">
        <f t="shared" si="0"/>
        <v>4323.66</v>
      </c>
      <c r="G4" s="18">
        <f t="shared" si="0"/>
        <v>16960</v>
      </c>
      <c r="H4" s="18">
        <f t="shared" si="0"/>
        <v>22246.58</v>
      </c>
      <c r="I4" s="18">
        <f t="shared" si="0"/>
        <v>21250</v>
      </c>
      <c r="J4" s="18">
        <f t="shared" si="0"/>
        <v>31393.919999999998</v>
      </c>
      <c r="K4" s="18">
        <f t="shared" si="0"/>
        <v>13800</v>
      </c>
      <c r="L4" s="18">
        <f t="shared" si="0"/>
        <v>29675.5</v>
      </c>
      <c r="M4" s="18">
        <f t="shared" si="0"/>
        <v>22500</v>
      </c>
      <c r="N4" s="18">
        <f t="shared" si="0"/>
        <v>26496.31</v>
      </c>
      <c r="O4" s="18">
        <f t="shared" si="0"/>
        <v>38225</v>
      </c>
      <c r="P4" s="18">
        <f>SUM(P5+P8+P15)</f>
        <v>39725</v>
      </c>
      <c r="Q4" s="19"/>
      <c r="R4" s="18">
        <f>SUM(R5+R8+R15)</f>
        <v>0</v>
      </c>
      <c r="S4" s="18">
        <f t="shared" ref="S4:AH4" si="1">SUM(S5+S8+S15)</f>
        <v>0</v>
      </c>
      <c r="T4" s="18">
        <f t="shared" si="1"/>
        <v>0</v>
      </c>
      <c r="U4" s="18">
        <f t="shared" si="1"/>
        <v>0</v>
      </c>
      <c r="V4" s="18">
        <f t="shared" si="1"/>
        <v>1625</v>
      </c>
      <c r="W4" s="18">
        <f t="shared" si="1"/>
        <v>0</v>
      </c>
      <c r="X4" s="18">
        <f t="shared" si="1"/>
        <v>0</v>
      </c>
      <c r="Y4" s="18">
        <f t="shared" si="1"/>
        <v>14000</v>
      </c>
      <c r="Z4" s="18">
        <f t="shared" si="1"/>
        <v>0</v>
      </c>
      <c r="AA4" s="18">
        <f t="shared" si="1"/>
        <v>15000</v>
      </c>
      <c r="AB4" s="18">
        <f t="shared" si="1"/>
        <v>1850</v>
      </c>
      <c r="AC4" s="18">
        <f t="shared" si="1"/>
        <v>4250</v>
      </c>
      <c r="AD4" s="18">
        <f t="shared" si="1"/>
        <v>3000</v>
      </c>
      <c r="AE4" s="18">
        <f t="shared" si="1"/>
        <v>0</v>
      </c>
      <c r="AF4" s="18">
        <f t="shared" si="1"/>
        <v>0</v>
      </c>
      <c r="AG4" s="18">
        <f t="shared" si="1"/>
        <v>0</v>
      </c>
      <c r="AH4" s="18">
        <f t="shared" si="1"/>
        <v>0</v>
      </c>
    </row>
    <row r="5" spans="1:34" s="24" customFormat="1" ht="17" customHeight="1" x14ac:dyDescent="0.2">
      <c r="A5" s="20">
        <v>32</v>
      </c>
      <c r="B5" s="20">
        <v>320</v>
      </c>
      <c r="C5" s="21" t="s">
        <v>50</v>
      </c>
      <c r="D5" s="21">
        <f>SUM(D6)</f>
        <v>0</v>
      </c>
      <c r="E5" s="21">
        <f t="shared" ref="E5:R5" si="2">SUM(E6)</f>
        <v>0</v>
      </c>
      <c r="F5" s="21">
        <f t="shared" si="2"/>
        <v>0</v>
      </c>
      <c r="G5" s="21">
        <f t="shared" si="2"/>
        <v>0</v>
      </c>
      <c r="H5" s="21">
        <f t="shared" si="2"/>
        <v>0</v>
      </c>
      <c r="I5" s="21">
        <f t="shared" si="2"/>
        <v>0</v>
      </c>
      <c r="J5" s="21">
        <f t="shared" si="2"/>
        <v>0</v>
      </c>
      <c r="K5" s="21">
        <f t="shared" si="2"/>
        <v>0</v>
      </c>
      <c r="L5" s="21">
        <f t="shared" si="2"/>
        <v>0</v>
      </c>
      <c r="M5" s="21">
        <f t="shared" si="2"/>
        <v>0</v>
      </c>
      <c r="N5" s="21">
        <f t="shared" si="2"/>
        <v>558</v>
      </c>
      <c r="O5" s="21">
        <f t="shared" si="2"/>
        <v>0</v>
      </c>
      <c r="P5" s="21">
        <f t="shared" si="2"/>
        <v>0</v>
      </c>
      <c r="Q5" s="23"/>
      <c r="R5" s="21">
        <f t="shared" si="2"/>
        <v>0</v>
      </c>
      <c r="S5" s="21">
        <f t="shared" ref="S5" si="3">SUM(S6)</f>
        <v>0</v>
      </c>
      <c r="T5" s="21">
        <f t="shared" ref="T5" si="4">SUM(T6)</f>
        <v>0</v>
      </c>
      <c r="U5" s="21">
        <f t="shared" ref="U5" si="5">SUM(U6)</f>
        <v>0</v>
      </c>
      <c r="V5" s="21">
        <f t="shared" ref="V5" si="6">SUM(V6)</f>
        <v>0</v>
      </c>
      <c r="W5" s="21">
        <f t="shared" ref="W5" si="7">SUM(W6)</f>
        <v>0</v>
      </c>
      <c r="X5" s="21">
        <f t="shared" ref="X5" si="8">SUM(X6)</f>
        <v>0</v>
      </c>
      <c r="Y5" s="21">
        <f t="shared" ref="Y5" si="9">SUM(Y6)</f>
        <v>0</v>
      </c>
      <c r="Z5" s="21">
        <f t="shared" ref="Z5" si="10">SUM(Z6)</f>
        <v>0</v>
      </c>
      <c r="AA5" s="21">
        <f t="shared" ref="AA5" si="11">SUM(AA6)</f>
        <v>0</v>
      </c>
      <c r="AB5" s="21">
        <f t="shared" ref="AB5" si="12">SUM(AB6)</f>
        <v>0</v>
      </c>
      <c r="AC5" s="21">
        <f t="shared" ref="AC5" si="13">SUM(AC6)</f>
        <v>0</v>
      </c>
      <c r="AD5" s="21">
        <f t="shared" ref="AD5" si="14">SUM(AD6)</f>
        <v>0</v>
      </c>
      <c r="AE5" s="21">
        <f t="shared" ref="AE5" si="15">SUM(AE6)</f>
        <v>0</v>
      </c>
      <c r="AF5" s="21">
        <f t="shared" ref="AF5" si="16">SUM(AF6)</f>
        <v>0</v>
      </c>
      <c r="AG5" s="21">
        <f t="shared" ref="AG5" si="17">SUM(AG6)</f>
        <v>0</v>
      </c>
      <c r="AH5" s="21">
        <f t="shared" ref="AH5" si="18">SUM(AH6)</f>
        <v>0</v>
      </c>
    </row>
    <row r="6" spans="1:34" ht="17" customHeight="1" x14ac:dyDescent="0.2">
      <c r="A6" s="20">
        <v>323</v>
      </c>
      <c r="B6" s="20">
        <v>320</v>
      </c>
      <c r="C6" s="21" t="s">
        <v>51</v>
      </c>
      <c r="D6" s="21">
        <f>SUM(D7)</f>
        <v>0</v>
      </c>
      <c r="E6" s="21">
        <f t="shared" ref="E6:P6" si="19">SUM(E7)</f>
        <v>0</v>
      </c>
      <c r="F6" s="21">
        <f t="shared" si="19"/>
        <v>0</v>
      </c>
      <c r="G6" s="21">
        <f t="shared" si="19"/>
        <v>0</v>
      </c>
      <c r="H6" s="21">
        <f t="shared" si="19"/>
        <v>0</v>
      </c>
      <c r="I6" s="21">
        <f t="shared" si="19"/>
        <v>0</v>
      </c>
      <c r="J6" s="21">
        <f t="shared" si="19"/>
        <v>0</v>
      </c>
      <c r="K6" s="21">
        <f t="shared" si="19"/>
        <v>0</v>
      </c>
      <c r="L6" s="21">
        <f>SUM(L7)</f>
        <v>0</v>
      </c>
      <c r="M6" s="21">
        <f t="shared" si="19"/>
        <v>0</v>
      </c>
      <c r="N6" s="22">
        <f t="shared" si="19"/>
        <v>558</v>
      </c>
      <c r="O6" s="21">
        <f t="shared" si="19"/>
        <v>0</v>
      </c>
      <c r="P6" s="21">
        <f t="shared" si="19"/>
        <v>0</v>
      </c>
      <c r="Q6" s="23"/>
      <c r="R6" s="21">
        <f t="shared" ref="R6:AH6" si="20">SUM(R7)</f>
        <v>0</v>
      </c>
      <c r="S6" s="21">
        <f t="shared" si="20"/>
        <v>0</v>
      </c>
      <c r="T6" s="21">
        <f t="shared" si="20"/>
        <v>0</v>
      </c>
      <c r="U6" s="21">
        <f t="shared" si="20"/>
        <v>0</v>
      </c>
      <c r="V6" s="21">
        <f t="shared" si="20"/>
        <v>0</v>
      </c>
      <c r="W6" s="21">
        <f t="shared" si="20"/>
        <v>0</v>
      </c>
      <c r="X6" s="21">
        <f t="shared" si="20"/>
        <v>0</v>
      </c>
      <c r="Y6" s="21">
        <f t="shared" si="20"/>
        <v>0</v>
      </c>
      <c r="Z6" s="21">
        <f t="shared" si="20"/>
        <v>0</v>
      </c>
      <c r="AA6" s="21">
        <f t="shared" si="20"/>
        <v>0</v>
      </c>
      <c r="AB6" s="21">
        <f t="shared" si="20"/>
        <v>0</v>
      </c>
      <c r="AC6" s="21">
        <f t="shared" si="20"/>
        <v>0</v>
      </c>
      <c r="AD6" s="21">
        <f t="shared" si="20"/>
        <v>0</v>
      </c>
      <c r="AE6" s="21">
        <f t="shared" si="20"/>
        <v>0</v>
      </c>
      <c r="AF6" s="21">
        <f t="shared" si="20"/>
        <v>0</v>
      </c>
      <c r="AG6" s="21">
        <f t="shared" si="20"/>
        <v>0</v>
      </c>
      <c r="AH6" s="21">
        <f t="shared" si="20"/>
        <v>0</v>
      </c>
    </row>
    <row r="7" spans="1:34" ht="17" hidden="1" customHeight="1" outlineLevel="1" x14ac:dyDescent="0.2">
      <c r="A7" s="25">
        <v>3230</v>
      </c>
      <c r="B7" s="25">
        <v>320</v>
      </c>
      <c r="C7" s="26" t="s">
        <v>52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  <c r="I7" s="27">
        <v>0</v>
      </c>
      <c r="J7" s="31">
        <v>0</v>
      </c>
      <c r="K7" s="27">
        <v>0</v>
      </c>
      <c r="L7" s="27">
        <v>0</v>
      </c>
      <c r="M7" s="32">
        <v>0</v>
      </c>
      <c r="N7" s="28">
        <v>558</v>
      </c>
      <c r="O7" s="32">
        <v>0</v>
      </c>
      <c r="P7" s="32">
        <f>SUM(R7:AH7)</f>
        <v>0</v>
      </c>
      <c r="Q7" s="29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</row>
    <row r="8" spans="1:34" s="24" customFormat="1" ht="17" customHeight="1" collapsed="1" x14ac:dyDescent="0.2">
      <c r="A8" s="20">
        <v>33</v>
      </c>
      <c r="B8" s="20">
        <v>330</v>
      </c>
      <c r="C8" s="21" t="s">
        <v>53</v>
      </c>
      <c r="D8" s="21">
        <f>SUM(+D9+D12)</f>
        <v>0</v>
      </c>
      <c r="E8" s="21">
        <f t="shared" ref="E8:R8" si="21">SUM(+E9+E12)</f>
        <v>25250</v>
      </c>
      <c r="F8" s="21">
        <f t="shared" si="21"/>
        <v>4323.66</v>
      </c>
      <c r="G8" s="21">
        <f t="shared" si="21"/>
        <v>16960</v>
      </c>
      <c r="H8" s="21">
        <f t="shared" si="21"/>
        <v>22246.58</v>
      </c>
      <c r="I8" s="21">
        <f t="shared" si="21"/>
        <v>13250</v>
      </c>
      <c r="J8" s="21">
        <f t="shared" si="21"/>
        <v>18893.919999999998</v>
      </c>
      <c r="K8" s="21">
        <f t="shared" si="21"/>
        <v>13800</v>
      </c>
      <c r="L8" s="21">
        <f t="shared" si="21"/>
        <v>27675.5</v>
      </c>
      <c r="M8" s="21">
        <f t="shared" si="21"/>
        <v>11000</v>
      </c>
      <c r="N8" s="21">
        <f t="shared" si="21"/>
        <v>23438.31</v>
      </c>
      <c r="O8" s="21">
        <f t="shared" si="21"/>
        <v>21725</v>
      </c>
      <c r="P8" s="21">
        <f t="shared" si="21"/>
        <v>21725</v>
      </c>
      <c r="Q8" s="23"/>
      <c r="R8" s="21">
        <f t="shared" si="21"/>
        <v>0</v>
      </c>
      <c r="S8" s="21">
        <f t="shared" ref="S8" si="22">SUM(+S9+S12)</f>
        <v>0</v>
      </c>
      <c r="T8" s="21">
        <f t="shared" ref="T8" si="23">SUM(+T9+T12)</f>
        <v>0</v>
      </c>
      <c r="U8" s="21">
        <f t="shared" ref="U8" si="24">SUM(+U9+U12)</f>
        <v>0</v>
      </c>
      <c r="V8" s="21">
        <f t="shared" ref="V8" si="25">SUM(+V9+V12)</f>
        <v>1625</v>
      </c>
      <c r="W8" s="21">
        <f t="shared" ref="W8" si="26">SUM(+W9+W12)</f>
        <v>0</v>
      </c>
      <c r="X8" s="21">
        <f t="shared" ref="X8" si="27">SUM(+X9+X12)</f>
        <v>0</v>
      </c>
      <c r="Y8" s="21">
        <f t="shared" ref="Y8" si="28">SUM(+Y9+Y12)</f>
        <v>14000</v>
      </c>
      <c r="Z8" s="21">
        <f t="shared" ref="Z8" si="29">SUM(+Z9+Z12)</f>
        <v>0</v>
      </c>
      <c r="AA8" s="21">
        <f t="shared" ref="AA8" si="30">SUM(+AA9+AA12)</f>
        <v>0</v>
      </c>
      <c r="AB8" s="21">
        <f t="shared" ref="AB8" si="31">SUM(+AB9+AB12)</f>
        <v>1850</v>
      </c>
      <c r="AC8" s="21">
        <f t="shared" ref="AC8" si="32">SUM(+AC9+AC12)</f>
        <v>4250</v>
      </c>
      <c r="AD8" s="21">
        <f t="shared" ref="AD8" si="33">SUM(+AD9+AD12)</f>
        <v>0</v>
      </c>
      <c r="AE8" s="21">
        <f t="shared" ref="AE8" si="34">SUM(+AE9+AE12)</f>
        <v>0</v>
      </c>
      <c r="AF8" s="21">
        <f t="shared" ref="AF8" si="35">SUM(+AF9+AF12)</f>
        <v>0</v>
      </c>
      <c r="AG8" s="21">
        <f t="shared" ref="AG8" si="36">SUM(+AG9+AG12)</f>
        <v>0</v>
      </c>
      <c r="AH8" s="21">
        <f t="shared" ref="AH8" si="37">SUM(+AH9+AH12)</f>
        <v>0</v>
      </c>
    </row>
    <row r="9" spans="1:34" s="24" customFormat="1" ht="17" customHeight="1" x14ac:dyDescent="0.2">
      <c r="A9" s="20">
        <v>330</v>
      </c>
      <c r="B9" s="20">
        <v>330</v>
      </c>
      <c r="C9" s="21" t="s">
        <v>54</v>
      </c>
      <c r="D9" s="21">
        <f t="shared" ref="D9:P9" si="38">SUM(D10:D11)</f>
        <v>0</v>
      </c>
      <c r="E9" s="21">
        <f t="shared" si="38"/>
        <v>12250</v>
      </c>
      <c r="F9" s="21">
        <f t="shared" si="38"/>
        <v>-2400</v>
      </c>
      <c r="G9" s="21">
        <f t="shared" si="38"/>
        <v>8400</v>
      </c>
      <c r="H9" s="21">
        <f t="shared" si="38"/>
        <v>6046.7199999999993</v>
      </c>
      <c r="I9" s="21">
        <f t="shared" si="38"/>
        <v>5750</v>
      </c>
      <c r="J9" s="21">
        <f t="shared" si="38"/>
        <v>7512.9</v>
      </c>
      <c r="K9" s="21">
        <f t="shared" si="38"/>
        <v>6300</v>
      </c>
      <c r="L9" s="21">
        <f t="shared" si="38"/>
        <v>10435.24</v>
      </c>
      <c r="M9" s="21">
        <f t="shared" si="38"/>
        <v>2500</v>
      </c>
      <c r="N9" s="22">
        <f t="shared" si="38"/>
        <v>3025</v>
      </c>
      <c r="O9" s="21">
        <f t="shared" si="38"/>
        <v>7125</v>
      </c>
      <c r="P9" s="21">
        <f t="shared" si="38"/>
        <v>7125</v>
      </c>
      <c r="Q9" s="23"/>
      <c r="R9" s="21">
        <f t="shared" ref="R9:AH9" si="39">SUM(R10:R11)</f>
        <v>0</v>
      </c>
      <c r="S9" s="21">
        <f t="shared" si="39"/>
        <v>0</v>
      </c>
      <c r="T9" s="21">
        <f t="shared" si="39"/>
        <v>0</v>
      </c>
      <c r="U9" s="21">
        <f t="shared" si="39"/>
        <v>0</v>
      </c>
      <c r="V9" s="21">
        <f t="shared" si="39"/>
        <v>1625</v>
      </c>
      <c r="W9" s="21">
        <f t="shared" si="39"/>
        <v>0</v>
      </c>
      <c r="X9" s="21">
        <f t="shared" si="39"/>
        <v>0</v>
      </c>
      <c r="Y9" s="21">
        <f t="shared" si="39"/>
        <v>0</v>
      </c>
      <c r="Z9" s="21">
        <f t="shared" si="39"/>
        <v>0</v>
      </c>
      <c r="AA9" s="21">
        <f t="shared" si="39"/>
        <v>0</v>
      </c>
      <c r="AB9" s="21">
        <f t="shared" si="39"/>
        <v>1250</v>
      </c>
      <c r="AC9" s="21">
        <f t="shared" si="39"/>
        <v>4250</v>
      </c>
      <c r="AD9" s="21">
        <f t="shared" si="39"/>
        <v>0</v>
      </c>
      <c r="AE9" s="21">
        <f t="shared" si="39"/>
        <v>0</v>
      </c>
      <c r="AF9" s="21">
        <f t="shared" si="39"/>
        <v>0</v>
      </c>
      <c r="AG9" s="21">
        <f t="shared" si="39"/>
        <v>0</v>
      </c>
      <c r="AH9" s="21">
        <f t="shared" si="39"/>
        <v>0</v>
      </c>
    </row>
    <row r="10" spans="1:34" ht="17" hidden="1" customHeight="1" outlineLevel="1" x14ac:dyDescent="0.2">
      <c r="A10" s="25">
        <v>3300</v>
      </c>
      <c r="B10" s="25">
        <v>330</v>
      </c>
      <c r="C10" s="26" t="s">
        <v>54</v>
      </c>
      <c r="D10" s="27">
        <v>0</v>
      </c>
      <c r="E10" s="27">
        <v>12250</v>
      </c>
      <c r="F10" s="27">
        <v>-2400</v>
      </c>
      <c r="G10" s="27">
        <v>8400</v>
      </c>
      <c r="H10" s="27">
        <v>4046.72</v>
      </c>
      <c r="I10" s="27">
        <v>5750</v>
      </c>
      <c r="J10" s="27">
        <v>3000</v>
      </c>
      <c r="K10" s="27">
        <v>6300</v>
      </c>
      <c r="L10" s="27">
        <v>9250</v>
      </c>
      <c r="M10" s="28">
        <v>2500</v>
      </c>
      <c r="N10" s="28">
        <v>3025</v>
      </c>
      <c r="O10" s="28">
        <v>7125</v>
      </c>
      <c r="P10" s="28">
        <f>SUM(R10:AH10)</f>
        <v>7125</v>
      </c>
      <c r="Q10" s="29"/>
      <c r="R10" s="33">
        <v>0</v>
      </c>
      <c r="S10" s="33">
        <v>0</v>
      </c>
      <c r="T10" s="33">
        <v>0</v>
      </c>
      <c r="U10" s="33">
        <v>0</v>
      </c>
      <c r="V10" s="33">
        <v>1625</v>
      </c>
      <c r="W10" s="33">
        <v>0</v>
      </c>
      <c r="X10" s="33">
        <v>0</v>
      </c>
      <c r="Y10" s="33">
        <v>0</v>
      </c>
      <c r="Z10" s="33">
        <v>0</v>
      </c>
      <c r="AA10" s="33">
        <v>0</v>
      </c>
      <c r="AB10" s="34">
        <v>1250</v>
      </c>
      <c r="AC10" s="34">
        <v>4250</v>
      </c>
      <c r="AD10" s="33">
        <v>0</v>
      </c>
      <c r="AE10" s="33">
        <v>0</v>
      </c>
      <c r="AF10" s="33">
        <v>0</v>
      </c>
      <c r="AG10" s="33">
        <v>0</v>
      </c>
      <c r="AH10" s="33">
        <v>0</v>
      </c>
    </row>
    <row r="11" spans="1:34" ht="17" hidden="1" customHeight="1" outlineLevel="1" x14ac:dyDescent="0.2">
      <c r="A11" s="25">
        <v>3302</v>
      </c>
      <c r="B11" s="25">
        <v>330</v>
      </c>
      <c r="C11" s="26" t="s">
        <v>55</v>
      </c>
      <c r="D11" s="27">
        <v>0</v>
      </c>
      <c r="E11" s="27">
        <v>0</v>
      </c>
      <c r="F11" s="27">
        <v>0</v>
      </c>
      <c r="G11" s="27">
        <v>0</v>
      </c>
      <c r="H11" s="27">
        <v>2000</v>
      </c>
      <c r="I11" s="27">
        <v>0</v>
      </c>
      <c r="J11" s="31">
        <v>4512.8999999999996</v>
      </c>
      <c r="K11" s="27">
        <v>0</v>
      </c>
      <c r="L11" s="27">
        <v>1185.24</v>
      </c>
      <c r="M11" s="32">
        <v>0</v>
      </c>
      <c r="N11" s="28"/>
      <c r="O11" s="32">
        <v>0</v>
      </c>
      <c r="P11" s="32">
        <f>SUM(R11:AH11)</f>
        <v>0</v>
      </c>
      <c r="Q11" s="29"/>
      <c r="R11" s="33">
        <v>0</v>
      </c>
      <c r="S11" s="33">
        <v>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3">
        <v>0</v>
      </c>
      <c r="Z11" s="33">
        <v>0</v>
      </c>
      <c r="AA11" s="33">
        <v>0</v>
      </c>
      <c r="AB11" s="33">
        <v>0</v>
      </c>
      <c r="AC11" s="33">
        <v>0</v>
      </c>
      <c r="AD11" s="33">
        <v>0</v>
      </c>
      <c r="AE11" s="33">
        <v>0</v>
      </c>
      <c r="AF11" s="33">
        <v>0</v>
      </c>
      <c r="AG11" s="33">
        <v>0</v>
      </c>
      <c r="AH11" s="33">
        <v>0</v>
      </c>
    </row>
    <row r="12" spans="1:34" s="24" customFormat="1" ht="17" customHeight="1" collapsed="1" x14ac:dyDescent="0.2">
      <c r="A12" s="20">
        <v>334</v>
      </c>
      <c r="B12" s="20">
        <v>330</v>
      </c>
      <c r="C12" s="21" t="s">
        <v>56</v>
      </c>
      <c r="D12" s="21" cm="1">
        <f t="array" ref="D12">SUM(+D13:D14)</f>
        <v>0</v>
      </c>
      <c r="E12" s="21" cm="1">
        <f t="array" ref="E12">SUM(+E13:E14)</f>
        <v>13000</v>
      </c>
      <c r="F12" s="21" cm="1">
        <f t="array" ref="F12">SUM(+F13:F14)</f>
        <v>6723.66</v>
      </c>
      <c r="G12" s="21" cm="1">
        <f t="array" ref="G12">SUM(+G13:G14)</f>
        <v>8560</v>
      </c>
      <c r="H12" s="21" cm="1">
        <f t="array" ref="H12">SUM(+H13:H14)</f>
        <v>16199.86</v>
      </c>
      <c r="I12" s="21" cm="1">
        <f t="array" ref="I12">SUM(+I13:I14)</f>
        <v>7500</v>
      </c>
      <c r="J12" s="21" cm="1">
        <f t="array" ref="J12">SUM(+J13:J14)</f>
        <v>11381.02</v>
      </c>
      <c r="K12" s="21" cm="1">
        <f t="array" ref="K12">SUM(+K13:K14)</f>
        <v>7500</v>
      </c>
      <c r="L12" s="21" cm="1">
        <f t="array" ref="L12">SUM(+L13:L14)</f>
        <v>17240.259999999998</v>
      </c>
      <c r="M12" s="21" cm="1">
        <f t="array" ref="M12">SUM(+M13:M14)</f>
        <v>8500</v>
      </c>
      <c r="N12" s="22" cm="1">
        <f t="array" ref="N12">SUM(+N13:N14)</f>
        <v>20413.310000000001</v>
      </c>
      <c r="O12" s="21" cm="1">
        <f t="array" ref="O12">SUM(+O13:O14)</f>
        <v>14600</v>
      </c>
      <c r="P12" s="21">
        <f>SUM(P13:P14)</f>
        <v>14600</v>
      </c>
      <c r="Q12" s="35"/>
      <c r="R12" s="21" cm="1">
        <f t="array" ref="R12">SUM(+R13:R14)</f>
        <v>0</v>
      </c>
      <c r="S12" s="21" cm="1">
        <f t="array" ref="S12">SUM(+S13:S14)</f>
        <v>0</v>
      </c>
      <c r="T12" s="21" cm="1">
        <f t="array" ref="T12">SUM(+T13:T14)</f>
        <v>0</v>
      </c>
      <c r="U12" s="21" cm="1">
        <f t="array" ref="U12">SUM(+U13:U14)</f>
        <v>0</v>
      </c>
      <c r="V12" s="21" cm="1">
        <f t="array" ref="V12">SUM(+V13:V14)</f>
        <v>0</v>
      </c>
      <c r="W12" s="21" cm="1">
        <f t="array" ref="W12">SUM(+W13:W14)</f>
        <v>0</v>
      </c>
      <c r="X12" s="21" cm="1">
        <f t="array" ref="X12">SUM(+X13:X14)</f>
        <v>0</v>
      </c>
      <c r="Y12" s="21" cm="1">
        <f t="array" ref="Y12">SUM(+Y13:Y14)</f>
        <v>14000</v>
      </c>
      <c r="Z12" s="21" cm="1">
        <f t="array" ref="Z12">SUM(+Z13:Z14)</f>
        <v>0</v>
      </c>
      <c r="AA12" s="21" cm="1">
        <f t="array" ref="AA12">SUM(+AA13:AA14)</f>
        <v>0</v>
      </c>
      <c r="AB12" s="21" cm="1">
        <f t="array" ref="AB12">SUM(+AB13:AB14)</f>
        <v>600</v>
      </c>
      <c r="AC12" s="21" cm="1">
        <f t="array" ref="AC12">SUM(+AC13:AC14)</f>
        <v>0</v>
      </c>
      <c r="AD12" s="21" cm="1">
        <f t="array" ref="AD12">SUM(+AD13:AD14)</f>
        <v>0</v>
      </c>
      <c r="AE12" s="21" cm="1">
        <f t="array" ref="AE12">SUM(+AE13:AE14)</f>
        <v>0</v>
      </c>
      <c r="AF12" s="21" cm="1">
        <f t="array" ref="AF12">SUM(+AF13:AF14)</f>
        <v>0</v>
      </c>
      <c r="AG12" s="21" cm="1">
        <f t="array" ref="AG12">SUM(+AG13:AG14)</f>
        <v>0</v>
      </c>
      <c r="AH12" s="21" cm="1">
        <f t="array" ref="AH12">SUM(+AH13:AH14)</f>
        <v>0</v>
      </c>
    </row>
    <row r="13" spans="1:34" ht="17" hidden="1" customHeight="1" outlineLevel="1" x14ac:dyDescent="0.2">
      <c r="A13" s="25">
        <v>3340</v>
      </c>
      <c r="B13" s="25">
        <v>330</v>
      </c>
      <c r="C13" s="26" t="s">
        <v>57</v>
      </c>
      <c r="D13" s="27">
        <v>0</v>
      </c>
      <c r="E13" s="27">
        <v>1000</v>
      </c>
      <c r="F13" s="27">
        <v>0</v>
      </c>
      <c r="G13" s="27">
        <v>0</v>
      </c>
      <c r="H13" s="27">
        <v>0</v>
      </c>
      <c r="I13" s="27">
        <v>0</v>
      </c>
      <c r="J13" s="27">
        <v>0</v>
      </c>
      <c r="K13" s="27">
        <v>0</v>
      </c>
      <c r="L13" s="27">
        <v>309.14</v>
      </c>
      <c r="M13" s="27">
        <v>0</v>
      </c>
      <c r="N13" s="28"/>
      <c r="O13" s="27">
        <v>0</v>
      </c>
      <c r="P13" s="27">
        <f>SUM(R13:AH13)</f>
        <v>0</v>
      </c>
      <c r="Q13" s="29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</row>
    <row r="14" spans="1:34" ht="17" hidden="1" customHeight="1" outlineLevel="1" x14ac:dyDescent="0.2">
      <c r="A14" s="25">
        <v>3342</v>
      </c>
      <c r="B14" s="25">
        <v>330</v>
      </c>
      <c r="C14" s="26" t="s">
        <v>58</v>
      </c>
      <c r="D14" s="27">
        <v>0</v>
      </c>
      <c r="E14" s="27">
        <v>12000</v>
      </c>
      <c r="F14" s="27">
        <v>6723.66</v>
      </c>
      <c r="G14" s="27">
        <v>8560</v>
      </c>
      <c r="H14" s="27">
        <v>16199.86</v>
      </c>
      <c r="I14" s="27">
        <v>7500</v>
      </c>
      <c r="J14" s="27">
        <v>11381.02</v>
      </c>
      <c r="K14" s="27">
        <v>7500</v>
      </c>
      <c r="L14" s="27">
        <v>16931.12</v>
      </c>
      <c r="M14" s="27">
        <v>8500</v>
      </c>
      <c r="N14" s="28">
        <v>20413.310000000001</v>
      </c>
      <c r="O14" s="27">
        <v>14600</v>
      </c>
      <c r="P14" s="27">
        <f>SUM(R14:AH14)</f>
        <v>14600</v>
      </c>
      <c r="Q14" s="29"/>
      <c r="R14" s="33">
        <v>0</v>
      </c>
      <c r="S14" s="33">
        <v>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4">
        <v>14000</v>
      </c>
      <c r="Z14" s="33">
        <v>0</v>
      </c>
      <c r="AA14" s="33">
        <v>0</v>
      </c>
      <c r="AB14" s="33">
        <v>600</v>
      </c>
      <c r="AC14" s="33">
        <v>0</v>
      </c>
      <c r="AD14" s="33">
        <v>0</v>
      </c>
      <c r="AE14" s="33">
        <v>0</v>
      </c>
      <c r="AF14" s="33">
        <v>0</v>
      </c>
      <c r="AG14" s="33">
        <v>0</v>
      </c>
      <c r="AH14" s="33">
        <v>0</v>
      </c>
    </row>
    <row r="15" spans="1:34" s="24" customFormat="1" ht="17" customHeight="1" collapsed="1" x14ac:dyDescent="0.2">
      <c r="A15" s="20" t="s">
        <v>59</v>
      </c>
      <c r="B15" s="20">
        <v>360</v>
      </c>
      <c r="C15" s="21" t="s">
        <v>60</v>
      </c>
      <c r="D15" s="21">
        <f>SUM(+D16+D19)</f>
        <v>0</v>
      </c>
      <c r="E15" s="21">
        <f t="shared" ref="E15:P15" si="40">SUM(+E16+E19)</f>
        <v>0</v>
      </c>
      <c r="F15" s="21">
        <f t="shared" si="40"/>
        <v>0</v>
      </c>
      <c r="G15" s="21">
        <f t="shared" si="40"/>
        <v>0</v>
      </c>
      <c r="H15" s="21">
        <f t="shared" si="40"/>
        <v>0</v>
      </c>
      <c r="I15" s="21">
        <f t="shared" si="40"/>
        <v>8000</v>
      </c>
      <c r="J15" s="21">
        <f t="shared" si="40"/>
        <v>12500</v>
      </c>
      <c r="K15" s="21">
        <f t="shared" si="40"/>
        <v>0</v>
      </c>
      <c r="L15" s="21">
        <f>SUM(+L16+L19)</f>
        <v>2000</v>
      </c>
      <c r="M15" s="21">
        <f t="shared" si="40"/>
        <v>11500</v>
      </c>
      <c r="N15" s="22">
        <f t="shared" si="40"/>
        <v>2500</v>
      </c>
      <c r="O15" s="21">
        <f t="shared" si="40"/>
        <v>16500</v>
      </c>
      <c r="P15" s="21">
        <f t="shared" si="40"/>
        <v>18000</v>
      </c>
      <c r="Q15" s="23"/>
      <c r="R15" s="21">
        <f t="shared" ref="R15:AH15" si="41">SUM(+R16+R19)</f>
        <v>0</v>
      </c>
      <c r="S15" s="21">
        <f t="shared" si="41"/>
        <v>0</v>
      </c>
      <c r="T15" s="21">
        <f t="shared" si="41"/>
        <v>0</v>
      </c>
      <c r="U15" s="21">
        <f t="shared" si="41"/>
        <v>0</v>
      </c>
      <c r="V15" s="21">
        <f t="shared" si="41"/>
        <v>0</v>
      </c>
      <c r="W15" s="21">
        <f t="shared" si="41"/>
        <v>0</v>
      </c>
      <c r="X15" s="21">
        <f t="shared" si="41"/>
        <v>0</v>
      </c>
      <c r="Y15" s="21">
        <f t="shared" si="41"/>
        <v>0</v>
      </c>
      <c r="Z15" s="21">
        <f t="shared" si="41"/>
        <v>0</v>
      </c>
      <c r="AA15" s="21">
        <f t="shared" si="41"/>
        <v>15000</v>
      </c>
      <c r="AB15" s="21">
        <f t="shared" si="41"/>
        <v>0</v>
      </c>
      <c r="AC15" s="21">
        <f t="shared" si="41"/>
        <v>0</v>
      </c>
      <c r="AD15" s="21">
        <f t="shared" si="41"/>
        <v>3000</v>
      </c>
      <c r="AE15" s="21">
        <f t="shared" si="41"/>
        <v>0</v>
      </c>
      <c r="AF15" s="21">
        <f t="shared" si="41"/>
        <v>0</v>
      </c>
      <c r="AG15" s="21">
        <f t="shared" si="41"/>
        <v>0</v>
      </c>
      <c r="AH15" s="21">
        <f t="shared" si="41"/>
        <v>0</v>
      </c>
    </row>
    <row r="16" spans="1:34" s="24" customFormat="1" ht="17" customHeight="1" x14ac:dyDescent="0.2">
      <c r="A16" s="20">
        <v>340</v>
      </c>
      <c r="B16" s="20">
        <v>340</v>
      </c>
      <c r="C16" s="21" t="s">
        <v>61</v>
      </c>
      <c r="D16" s="21" cm="1">
        <f t="array" ref="D16">SUM(+D17:D18)</f>
        <v>0</v>
      </c>
      <c r="E16" s="21" cm="1">
        <f t="array" ref="E16">SUM(+E17:E18)</f>
        <v>0</v>
      </c>
      <c r="F16" s="21" cm="1">
        <f t="array" ref="F16">SUM(+F17:F18)</f>
        <v>0</v>
      </c>
      <c r="G16" s="21" cm="1">
        <f t="array" ref="G16">SUM(+G17:G18)</f>
        <v>0</v>
      </c>
      <c r="H16" s="21" cm="1">
        <f t="array" ref="H16">SUM(+H17:H18)</f>
        <v>0</v>
      </c>
      <c r="I16" s="21" cm="1">
        <f t="array" ref="I16">SUM(+I17:I18)</f>
        <v>8000</v>
      </c>
      <c r="J16" s="21" cm="1">
        <f t="array" ref="J16">SUM(+J17:J18)</f>
        <v>12500</v>
      </c>
      <c r="K16" s="21" cm="1">
        <f t="array" ref="K16">SUM(+K17:K18)</f>
        <v>0</v>
      </c>
      <c r="L16" s="21" cm="1">
        <f t="array" ref="L16">SUM(+L17:L18)</f>
        <v>0</v>
      </c>
      <c r="M16" s="21" cm="1">
        <f t="array" ref="M16">SUM(+M17:M18)</f>
        <v>0</v>
      </c>
      <c r="N16" s="22" cm="1">
        <f t="array" ref="N16">SUM(+N17:N18)</f>
        <v>0</v>
      </c>
      <c r="O16" s="21" cm="1">
        <f t="array" ref="O16">SUM(+O17:O18)</f>
        <v>0</v>
      </c>
      <c r="P16" s="21" cm="1">
        <f t="array" ref="P16">SUM(+P17:P18)</f>
        <v>0</v>
      </c>
      <c r="Q16" s="23"/>
      <c r="R16" s="21" cm="1">
        <f t="array" ref="R16">SUM(+R17:R18)</f>
        <v>0</v>
      </c>
      <c r="S16" s="21" cm="1">
        <f t="array" ref="S16">SUM(+S17:S18)</f>
        <v>0</v>
      </c>
      <c r="T16" s="21" cm="1">
        <f t="array" ref="T16">SUM(+T17:T18)</f>
        <v>0</v>
      </c>
      <c r="U16" s="21" cm="1">
        <f t="array" ref="U16">SUM(+U17:U18)</f>
        <v>0</v>
      </c>
      <c r="V16" s="21" cm="1">
        <f t="array" ref="V16">SUM(+V17:V18)</f>
        <v>0</v>
      </c>
      <c r="W16" s="21" cm="1">
        <f t="array" ref="W16">SUM(+W17:W18)</f>
        <v>0</v>
      </c>
      <c r="X16" s="21" cm="1">
        <f t="array" ref="X16">SUM(+X17:X18)</f>
        <v>0</v>
      </c>
      <c r="Y16" s="21" cm="1">
        <f t="array" ref="Y16">SUM(+Y17:Y18)</f>
        <v>0</v>
      </c>
      <c r="Z16" s="21" cm="1">
        <f t="array" ref="Z16">SUM(+Z17:Z18)</f>
        <v>0</v>
      </c>
      <c r="AA16" s="21" cm="1">
        <f t="array" ref="AA16">SUM(+AA17:AA18)</f>
        <v>0</v>
      </c>
      <c r="AB16" s="21" cm="1">
        <f t="array" ref="AB16">SUM(+AB17:AB18)</f>
        <v>0</v>
      </c>
      <c r="AC16" s="21" cm="1">
        <f t="array" ref="AC16">SUM(+AC17:AC18)</f>
        <v>0</v>
      </c>
      <c r="AD16" s="21" cm="1">
        <f t="array" ref="AD16">SUM(+AD17:AD18)</f>
        <v>0</v>
      </c>
      <c r="AE16" s="21" cm="1">
        <f t="array" ref="AE16">SUM(+AE17:AE18)</f>
        <v>0</v>
      </c>
      <c r="AF16" s="21" cm="1">
        <f t="array" ref="AF16">SUM(+AF17:AF18)</f>
        <v>0</v>
      </c>
      <c r="AG16" s="21" cm="1">
        <f t="array" ref="AG16">SUM(+AG17:AG18)</f>
        <v>0</v>
      </c>
      <c r="AH16" s="21" cm="1">
        <f t="array" ref="AH16">SUM(+AH17:AH18)</f>
        <v>0</v>
      </c>
    </row>
    <row r="17" spans="1:34" ht="17" hidden="1" customHeight="1" outlineLevel="1" x14ac:dyDescent="0.2">
      <c r="A17" s="25">
        <v>3400</v>
      </c>
      <c r="B17" s="25">
        <v>340</v>
      </c>
      <c r="C17" s="26" t="s">
        <v>61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12500</v>
      </c>
      <c r="K17" s="27">
        <v>0</v>
      </c>
      <c r="L17" s="27">
        <v>0</v>
      </c>
      <c r="M17" s="27">
        <v>0</v>
      </c>
      <c r="N17" s="28"/>
      <c r="O17" s="27">
        <v>0</v>
      </c>
      <c r="P17" s="27">
        <f>SUM(R17:AH17)</f>
        <v>0</v>
      </c>
      <c r="Q17" s="29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</row>
    <row r="18" spans="1:34" ht="17" hidden="1" customHeight="1" outlineLevel="1" x14ac:dyDescent="0.2">
      <c r="A18" s="25">
        <v>3404</v>
      </c>
      <c r="B18" s="25">
        <v>340</v>
      </c>
      <c r="C18" s="26" t="s">
        <v>62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v>8000</v>
      </c>
      <c r="J18" s="27">
        <v>0</v>
      </c>
      <c r="K18" s="27">
        <v>0</v>
      </c>
      <c r="L18" s="27">
        <v>0</v>
      </c>
      <c r="M18" s="27">
        <v>0</v>
      </c>
      <c r="N18" s="28"/>
      <c r="O18" s="27">
        <v>0</v>
      </c>
      <c r="P18" s="27">
        <f>SUM(R18:AH18)</f>
        <v>0</v>
      </c>
      <c r="Q18" s="29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</row>
    <row r="19" spans="1:34" s="24" customFormat="1" ht="17" customHeight="1" collapsed="1" x14ac:dyDescent="0.2">
      <c r="A19" s="20">
        <v>36</v>
      </c>
      <c r="B19" s="20">
        <v>360</v>
      </c>
      <c r="C19" s="21" t="s">
        <v>142</v>
      </c>
      <c r="D19" s="36">
        <f>SUM(D20+D22)</f>
        <v>0</v>
      </c>
      <c r="E19" s="36">
        <f t="shared" ref="E19:R19" si="42">SUM(E20+E22)</f>
        <v>0</v>
      </c>
      <c r="F19" s="36">
        <f t="shared" si="42"/>
        <v>0</v>
      </c>
      <c r="G19" s="36">
        <f t="shared" si="42"/>
        <v>0</v>
      </c>
      <c r="H19" s="36">
        <f t="shared" si="42"/>
        <v>0</v>
      </c>
      <c r="I19" s="36">
        <f t="shared" si="42"/>
        <v>0</v>
      </c>
      <c r="J19" s="36">
        <f t="shared" si="42"/>
        <v>0</v>
      </c>
      <c r="K19" s="36">
        <f t="shared" si="42"/>
        <v>0</v>
      </c>
      <c r="L19" s="36">
        <f t="shared" si="42"/>
        <v>2000</v>
      </c>
      <c r="M19" s="36">
        <f t="shared" si="42"/>
        <v>11500</v>
      </c>
      <c r="N19" s="36">
        <f t="shared" si="42"/>
        <v>2500</v>
      </c>
      <c r="O19" s="36">
        <f t="shared" si="42"/>
        <v>16500</v>
      </c>
      <c r="P19" s="36">
        <f t="shared" si="42"/>
        <v>18000</v>
      </c>
      <c r="Q19" s="29"/>
      <c r="R19" s="36">
        <f t="shared" si="42"/>
        <v>0</v>
      </c>
      <c r="S19" s="36">
        <f t="shared" ref="S19" si="43">SUM(S20+S22)</f>
        <v>0</v>
      </c>
      <c r="T19" s="36">
        <f t="shared" ref="T19" si="44">SUM(T20+T22)</f>
        <v>0</v>
      </c>
      <c r="U19" s="36">
        <f t="shared" ref="U19" si="45">SUM(U20+U22)</f>
        <v>0</v>
      </c>
      <c r="V19" s="36">
        <f t="shared" ref="V19" si="46">SUM(V20+V22)</f>
        <v>0</v>
      </c>
      <c r="W19" s="36">
        <f t="shared" ref="W19" si="47">SUM(W20+W22)</f>
        <v>0</v>
      </c>
      <c r="X19" s="36">
        <f t="shared" ref="X19" si="48">SUM(X20+X22)</f>
        <v>0</v>
      </c>
      <c r="Y19" s="36">
        <f t="shared" ref="Y19" si="49">SUM(Y20+Y22)</f>
        <v>0</v>
      </c>
      <c r="Z19" s="36">
        <f t="shared" ref="Z19" si="50">SUM(Z20+Z22)</f>
        <v>0</v>
      </c>
      <c r="AA19" s="36">
        <f t="shared" ref="AA19" si="51">SUM(AA20+AA22)</f>
        <v>15000</v>
      </c>
      <c r="AB19" s="36">
        <f t="shared" ref="AB19" si="52">SUM(AB20+AB22)</f>
        <v>0</v>
      </c>
      <c r="AC19" s="36">
        <f t="shared" ref="AC19" si="53">SUM(AC20+AC22)</f>
        <v>0</v>
      </c>
      <c r="AD19" s="36">
        <f t="shared" ref="AD19" si="54">SUM(AD20+AD22)</f>
        <v>3000</v>
      </c>
      <c r="AE19" s="36">
        <f t="shared" ref="AE19" si="55">SUM(AE20+AE22)</f>
        <v>0</v>
      </c>
      <c r="AF19" s="36">
        <f t="shared" ref="AF19" si="56">SUM(AF20+AF22)</f>
        <v>0</v>
      </c>
      <c r="AG19" s="36">
        <f t="shared" ref="AG19" si="57">SUM(AG20+AG22)</f>
        <v>0</v>
      </c>
      <c r="AH19" s="36">
        <f t="shared" ref="AH19" si="58">SUM(AH20+AH22)</f>
        <v>0</v>
      </c>
    </row>
    <row r="20" spans="1:34" ht="17" customHeight="1" x14ac:dyDescent="0.2">
      <c r="A20" s="20">
        <v>362</v>
      </c>
      <c r="B20" s="20">
        <v>320</v>
      </c>
      <c r="C20" s="21" t="s">
        <v>63</v>
      </c>
      <c r="D20" s="21">
        <f>SUM(+D21)</f>
        <v>0</v>
      </c>
      <c r="E20" s="21">
        <f t="shared" ref="E20:P20" si="59">SUM(+E21)</f>
        <v>0</v>
      </c>
      <c r="F20" s="21">
        <f t="shared" si="59"/>
        <v>0</v>
      </c>
      <c r="G20" s="21">
        <f t="shared" si="59"/>
        <v>0</v>
      </c>
      <c r="H20" s="21">
        <f t="shared" si="59"/>
        <v>0</v>
      </c>
      <c r="I20" s="21">
        <f t="shared" si="59"/>
        <v>0</v>
      </c>
      <c r="J20" s="21">
        <f t="shared" si="59"/>
        <v>0</v>
      </c>
      <c r="K20" s="21">
        <f t="shared" si="59"/>
        <v>0</v>
      </c>
      <c r="L20" s="21">
        <f t="shared" si="59"/>
        <v>2000</v>
      </c>
      <c r="M20" s="21">
        <f t="shared" si="59"/>
        <v>11500</v>
      </c>
      <c r="N20" s="22">
        <f t="shared" si="59"/>
        <v>2000</v>
      </c>
      <c r="O20" s="21">
        <f t="shared" si="59"/>
        <v>16500</v>
      </c>
      <c r="P20" s="21">
        <f t="shared" si="59"/>
        <v>18000</v>
      </c>
      <c r="Q20" s="29"/>
      <c r="R20" s="21">
        <f t="shared" ref="R20:AH20" si="60">SUM(+R21)</f>
        <v>0</v>
      </c>
      <c r="S20" s="21">
        <f t="shared" si="60"/>
        <v>0</v>
      </c>
      <c r="T20" s="21">
        <f t="shared" si="60"/>
        <v>0</v>
      </c>
      <c r="U20" s="21">
        <f t="shared" si="60"/>
        <v>0</v>
      </c>
      <c r="V20" s="21">
        <f t="shared" si="60"/>
        <v>0</v>
      </c>
      <c r="W20" s="21">
        <f t="shared" si="60"/>
        <v>0</v>
      </c>
      <c r="X20" s="21">
        <f t="shared" si="60"/>
        <v>0</v>
      </c>
      <c r="Y20" s="21">
        <f t="shared" si="60"/>
        <v>0</v>
      </c>
      <c r="Z20" s="21">
        <f t="shared" si="60"/>
        <v>0</v>
      </c>
      <c r="AA20" s="21">
        <f t="shared" si="60"/>
        <v>15000</v>
      </c>
      <c r="AB20" s="21">
        <f t="shared" si="60"/>
        <v>0</v>
      </c>
      <c r="AC20" s="21">
        <f t="shared" si="60"/>
        <v>0</v>
      </c>
      <c r="AD20" s="21">
        <f t="shared" si="60"/>
        <v>3000</v>
      </c>
      <c r="AE20" s="21">
        <f t="shared" si="60"/>
        <v>0</v>
      </c>
      <c r="AF20" s="21">
        <f t="shared" si="60"/>
        <v>0</v>
      </c>
      <c r="AG20" s="21">
        <f t="shared" si="60"/>
        <v>0</v>
      </c>
      <c r="AH20" s="21">
        <f t="shared" si="60"/>
        <v>0</v>
      </c>
    </row>
    <row r="21" spans="1:34" s="24" customFormat="1" ht="17" hidden="1" customHeight="1" outlineLevel="1" x14ac:dyDescent="0.2">
      <c r="A21" s="25">
        <v>3620</v>
      </c>
      <c r="B21" s="25">
        <v>360</v>
      </c>
      <c r="C21" s="26" t="s">
        <v>63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2000</v>
      </c>
      <c r="M21" s="27">
        <v>11500</v>
      </c>
      <c r="N21" s="28">
        <v>2000</v>
      </c>
      <c r="O21" s="27">
        <v>16500</v>
      </c>
      <c r="P21" s="27">
        <f>SUM(R21:AH21)</f>
        <v>18000</v>
      </c>
      <c r="Q21" s="29"/>
      <c r="R21" s="33">
        <v>0</v>
      </c>
      <c r="S21" s="33">
        <v>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3">
        <v>0</v>
      </c>
      <c r="Z21" s="33"/>
      <c r="AA21" s="33">
        <v>15000</v>
      </c>
      <c r="AB21" s="33">
        <v>0</v>
      </c>
      <c r="AC21" s="33">
        <v>0</v>
      </c>
      <c r="AD21" s="33">
        <v>3000</v>
      </c>
      <c r="AE21" s="33">
        <v>0</v>
      </c>
      <c r="AF21" s="33">
        <v>0</v>
      </c>
      <c r="AG21" s="33">
        <v>0</v>
      </c>
      <c r="AH21" s="33">
        <v>0</v>
      </c>
    </row>
    <row r="22" spans="1:34" ht="17" customHeight="1" collapsed="1" x14ac:dyDescent="0.2">
      <c r="A22" s="20">
        <v>366</v>
      </c>
      <c r="B22" s="20">
        <v>360</v>
      </c>
      <c r="C22" s="21" t="s">
        <v>64</v>
      </c>
      <c r="D22" s="22">
        <f t="shared" ref="D22:H22" si="61">SUM(+D23)</f>
        <v>0</v>
      </c>
      <c r="E22" s="22">
        <f t="shared" si="61"/>
        <v>0</v>
      </c>
      <c r="F22" s="22">
        <f t="shared" si="61"/>
        <v>0</v>
      </c>
      <c r="G22" s="22">
        <f t="shared" si="61"/>
        <v>0</v>
      </c>
      <c r="H22" s="22">
        <f t="shared" si="61"/>
        <v>0</v>
      </c>
      <c r="I22" s="22">
        <f t="shared" ref="I22:P22" si="62">SUM(+I23)</f>
        <v>0</v>
      </c>
      <c r="J22" s="22">
        <f t="shared" si="62"/>
        <v>0</v>
      </c>
      <c r="K22" s="22">
        <f t="shared" si="62"/>
        <v>0</v>
      </c>
      <c r="L22" s="22">
        <f t="shared" si="62"/>
        <v>0</v>
      </c>
      <c r="M22" s="22">
        <f t="shared" si="62"/>
        <v>0</v>
      </c>
      <c r="N22" s="22">
        <f t="shared" si="62"/>
        <v>500</v>
      </c>
      <c r="O22" s="22">
        <f t="shared" si="62"/>
        <v>0</v>
      </c>
      <c r="P22" s="22">
        <f t="shared" si="62"/>
        <v>0</v>
      </c>
      <c r="Q22" s="23"/>
      <c r="R22" s="22">
        <f>SUM(+R23)</f>
        <v>0</v>
      </c>
      <c r="S22" s="22">
        <f t="shared" ref="S22:AH22" si="63">SUM(+S23)</f>
        <v>0</v>
      </c>
      <c r="T22" s="22">
        <f t="shared" si="63"/>
        <v>0</v>
      </c>
      <c r="U22" s="22">
        <f t="shared" si="63"/>
        <v>0</v>
      </c>
      <c r="V22" s="22">
        <f t="shared" si="63"/>
        <v>0</v>
      </c>
      <c r="W22" s="22">
        <f t="shared" si="63"/>
        <v>0</v>
      </c>
      <c r="X22" s="22">
        <f t="shared" si="63"/>
        <v>0</v>
      </c>
      <c r="Y22" s="22">
        <f t="shared" si="63"/>
        <v>0</v>
      </c>
      <c r="Z22" s="22">
        <f t="shared" si="63"/>
        <v>0</v>
      </c>
      <c r="AA22" s="22">
        <f t="shared" si="63"/>
        <v>0</v>
      </c>
      <c r="AB22" s="22">
        <f t="shared" si="63"/>
        <v>0</v>
      </c>
      <c r="AC22" s="22">
        <f t="shared" si="63"/>
        <v>0</v>
      </c>
      <c r="AD22" s="22">
        <f t="shared" si="63"/>
        <v>0</v>
      </c>
      <c r="AE22" s="22">
        <f t="shared" si="63"/>
        <v>0</v>
      </c>
      <c r="AF22" s="22">
        <f t="shared" si="63"/>
        <v>0</v>
      </c>
      <c r="AG22" s="22">
        <f t="shared" si="63"/>
        <v>0</v>
      </c>
      <c r="AH22" s="22">
        <f t="shared" si="63"/>
        <v>0</v>
      </c>
    </row>
    <row r="23" spans="1:34" ht="17" hidden="1" customHeight="1" outlineLevel="1" x14ac:dyDescent="0.2">
      <c r="A23" s="25">
        <v>3660</v>
      </c>
      <c r="B23" s="25">
        <v>360</v>
      </c>
      <c r="C23" s="26" t="s">
        <v>64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0</v>
      </c>
      <c r="M23" s="27">
        <v>0</v>
      </c>
      <c r="N23" s="28">
        <v>500</v>
      </c>
      <c r="O23" s="27">
        <v>0</v>
      </c>
      <c r="P23" s="27">
        <f>SUM(R23:AH23)</f>
        <v>0</v>
      </c>
      <c r="Q23" s="29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</row>
    <row r="24" spans="1:34" s="40" customFormat="1" ht="17" customHeight="1" collapsed="1" x14ac:dyDescent="0.2">
      <c r="A24" s="25"/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38"/>
      <c r="O24" s="26"/>
      <c r="P24" s="26"/>
      <c r="Q24" s="39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</row>
    <row r="25" spans="1:34" s="40" customFormat="1" ht="17" customHeight="1" x14ac:dyDescent="0.2">
      <c r="A25" s="41"/>
      <c r="B25" s="41"/>
      <c r="C25" s="42" t="s">
        <v>66</v>
      </c>
      <c r="D25" s="42">
        <f>SUM(D26++D35+D67)</f>
        <v>0</v>
      </c>
      <c r="E25" s="42">
        <f t="shared" ref="E25:P25" si="64">SUM(E26++E35+E67)</f>
        <v>37000</v>
      </c>
      <c r="F25" s="42">
        <f t="shared" si="64"/>
        <v>27826.97</v>
      </c>
      <c r="G25" s="42">
        <f t="shared" si="64"/>
        <v>36080</v>
      </c>
      <c r="H25" s="42">
        <f t="shared" si="64"/>
        <v>33091.5</v>
      </c>
      <c r="I25" s="42">
        <f t="shared" si="64"/>
        <v>38735</v>
      </c>
      <c r="J25" s="42">
        <f t="shared" si="64"/>
        <v>30558.639999999999</v>
      </c>
      <c r="K25" s="42">
        <f t="shared" si="64"/>
        <v>35000</v>
      </c>
      <c r="L25" s="42">
        <f t="shared" si="64"/>
        <v>19319.88</v>
      </c>
      <c r="M25" s="42">
        <f t="shared" si="64"/>
        <v>43350</v>
      </c>
      <c r="N25" s="42">
        <f t="shared" si="64"/>
        <v>34267.799999999996</v>
      </c>
      <c r="O25" s="42">
        <f t="shared" si="64"/>
        <v>49350</v>
      </c>
      <c r="P25" s="42">
        <f t="shared" si="64"/>
        <v>49350</v>
      </c>
      <c r="Q25" s="43"/>
      <c r="R25" s="42">
        <f t="shared" ref="R25" si="65">SUM(R26++R35+R67)</f>
        <v>4000</v>
      </c>
      <c r="S25" s="42">
        <f t="shared" ref="S25" si="66">SUM(S26++S35+S67)</f>
        <v>9000</v>
      </c>
      <c r="T25" s="42">
        <f t="shared" ref="T25" si="67">SUM(T26++T35+T67)</f>
        <v>0</v>
      </c>
      <c r="U25" s="42">
        <f t="shared" ref="U25" si="68">SUM(U26++U35+U67)</f>
        <v>850</v>
      </c>
      <c r="V25" s="42">
        <f t="shared" ref="V25" si="69">SUM(V26++V35+V67)</f>
        <v>0</v>
      </c>
      <c r="W25" s="42">
        <f t="shared" ref="W25" si="70">SUM(W26++W35+W67)</f>
        <v>4000</v>
      </c>
      <c r="X25" s="42">
        <f t="shared" ref="X25" si="71">SUM(X26++X35+X67)</f>
        <v>7500</v>
      </c>
      <c r="Y25" s="42">
        <f t="shared" ref="Y25" si="72">SUM(Y26++Y35+Y67)</f>
        <v>5000</v>
      </c>
      <c r="Z25" s="42">
        <f t="shared" ref="Z25" si="73">SUM(Z26++Z35+Z67)</f>
        <v>0</v>
      </c>
      <c r="AA25" s="42">
        <f t="shared" ref="AA25" si="74">SUM(AA26++AA35+AA67)</f>
        <v>17500</v>
      </c>
      <c r="AB25" s="42">
        <f t="shared" ref="AB25" si="75">SUM(AB26++AB35+AB67)</f>
        <v>0</v>
      </c>
      <c r="AC25" s="42">
        <f t="shared" ref="AC25" si="76">SUM(AC26++AC35+AC67)</f>
        <v>0</v>
      </c>
      <c r="AD25" s="42">
        <f t="shared" ref="AD25" si="77">SUM(AD26++AD35+AD67)</f>
        <v>1500</v>
      </c>
      <c r="AE25" s="42">
        <f t="shared" ref="AE25" si="78">SUM(AE26++AE35+AE67)</f>
        <v>0</v>
      </c>
      <c r="AF25" s="42">
        <f t="shared" ref="AF25" si="79">SUM(AF26++AF35+AF67)</f>
        <v>0</v>
      </c>
      <c r="AG25" s="42">
        <f t="shared" ref="AG25" si="80">SUM(AG26++AG35+AG67)</f>
        <v>0</v>
      </c>
      <c r="AH25" s="42">
        <f t="shared" ref="AH25" si="81">SUM(AH26++AH35+AH67)</f>
        <v>0</v>
      </c>
    </row>
    <row r="26" spans="1:34" s="44" customFormat="1" ht="17" customHeight="1" x14ac:dyDescent="0.2">
      <c r="A26" s="20">
        <v>4</v>
      </c>
      <c r="B26" s="20">
        <v>400</v>
      </c>
      <c r="C26" s="21" t="s">
        <v>67</v>
      </c>
      <c r="D26" s="21">
        <f>SUM(D27+D33)</f>
        <v>0</v>
      </c>
      <c r="E26" s="21">
        <f t="shared" ref="E26:P26" si="82">SUM(E27+E33)</f>
        <v>5000</v>
      </c>
      <c r="F26" s="21">
        <f t="shared" si="82"/>
        <v>3532.61</v>
      </c>
      <c r="G26" s="21">
        <f t="shared" si="82"/>
        <v>1580</v>
      </c>
      <c r="H26" s="21">
        <f t="shared" si="82"/>
        <v>1000</v>
      </c>
      <c r="I26" s="21">
        <f t="shared" si="82"/>
        <v>1435</v>
      </c>
      <c r="J26" s="21">
        <f t="shared" si="82"/>
        <v>435</v>
      </c>
      <c r="K26" s="21">
        <f t="shared" si="82"/>
        <v>0</v>
      </c>
      <c r="L26" s="21">
        <f t="shared" si="82"/>
        <v>580</v>
      </c>
      <c r="M26" s="21">
        <f t="shared" si="82"/>
        <v>0</v>
      </c>
      <c r="N26" s="21">
        <f t="shared" si="82"/>
        <v>1397.6</v>
      </c>
      <c r="O26" s="21">
        <f t="shared" si="82"/>
        <v>0</v>
      </c>
      <c r="P26" s="21">
        <f t="shared" si="82"/>
        <v>0</v>
      </c>
      <c r="Q26" s="23"/>
      <c r="R26" s="21">
        <f t="shared" ref="R26" si="83">SUM(R27+R33)</f>
        <v>0</v>
      </c>
      <c r="S26" s="21">
        <f t="shared" ref="S26" si="84">SUM(S27+S33)</f>
        <v>0</v>
      </c>
      <c r="T26" s="21">
        <f t="shared" ref="T26" si="85">SUM(T27+T33)</f>
        <v>0</v>
      </c>
      <c r="U26" s="21">
        <f t="shared" ref="U26" si="86">SUM(U27+U33)</f>
        <v>0</v>
      </c>
      <c r="V26" s="21">
        <f t="shared" ref="V26" si="87">SUM(V27+V33)</f>
        <v>0</v>
      </c>
      <c r="W26" s="21">
        <f t="shared" ref="W26" si="88">SUM(W27+W33)</f>
        <v>0</v>
      </c>
      <c r="X26" s="21">
        <f t="shared" ref="X26" si="89">SUM(X27+X33)</f>
        <v>0</v>
      </c>
      <c r="Y26" s="21">
        <f t="shared" ref="Y26" si="90">SUM(Y27+Y33)</f>
        <v>0</v>
      </c>
      <c r="Z26" s="21">
        <f t="shared" ref="Z26" si="91">SUM(Z27+Z33)</f>
        <v>0</v>
      </c>
      <c r="AA26" s="21">
        <f t="shared" ref="AA26" si="92">SUM(AA27+AA33)</f>
        <v>0</v>
      </c>
      <c r="AB26" s="21">
        <f t="shared" ref="AB26" si="93">SUM(AB27+AB33)</f>
        <v>0</v>
      </c>
      <c r="AC26" s="21">
        <f t="shared" ref="AC26" si="94">SUM(AC27+AC33)</f>
        <v>0</v>
      </c>
      <c r="AD26" s="21">
        <f t="shared" ref="AD26" si="95">SUM(AD27+AD33)</f>
        <v>0</v>
      </c>
      <c r="AE26" s="21">
        <f t="shared" ref="AE26" si="96">SUM(AE27+AE33)</f>
        <v>0</v>
      </c>
      <c r="AF26" s="21">
        <f t="shared" ref="AF26" si="97">SUM(AF27+AF33)</f>
        <v>0</v>
      </c>
      <c r="AG26" s="21">
        <f t="shared" ref="AG26" si="98">SUM(AG27+AG33)</f>
        <v>0</v>
      </c>
      <c r="AH26" s="21">
        <f t="shared" ref="AH26" si="99">SUM(AH27+AH33)</f>
        <v>0</v>
      </c>
    </row>
    <row r="27" spans="1:34" s="44" customFormat="1" ht="17" customHeight="1" x14ac:dyDescent="0.2">
      <c r="A27" s="20">
        <v>46</v>
      </c>
      <c r="B27" s="20">
        <v>460</v>
      </c>
      <c r="C27" s="21" t="s">
        <v>68</v>
      </c>
      <c r="D27" s="21">
        <f t="shared" ref="D27:P27" si="100">SUM(D28+D31)</f>
        <v>0</v>
      </c>
      <c r="E27" s="21">
        <f t="shared" si="100"/>
        <v>1000</v>
      </c>
      <c r="F27" s="21">
        <f t="shared" si="100"/>
        <v>1000</v>
      </c>
      <c r="G27" s="21">
        <f t="shared" si="100"/>
        <v>1580</v>
      </c>
      <c r="H27" s="21">
        <f t="shared" si="100"/>
        <v>1000</v>
      </c>
      <c r="I27" s="21">
        <f t="shared" si="100"/>
        <v>1435</v>
      </c>
      <c r="J27" s="21">
        <f t="shared" si="100"/>
        <v>435</v>
      </c>
      <c r="K27" s="21">
        <f t="shared" si="100"/>
        <v>0</v>
      </c>
      <c r="L27" s="21">
        <f t="shared" si="100"/>
        <v>580</v>
      </c>
      <c r="M27" s="21">
        <f t="shared" si="100"/>
        <v>0</v>
      </c>
      <c r="N27" s="22">
        <f t="shared" si="100"/>
        <v>1397.6</v>
      </c>
      <c r="O27" s="21">
        <f t="shared" si="100"/>
        <v>0</v>
      </c>
      <c r="P27" s="22">
        <f t="shared" si="100"/>
        <v>0</v>
      </c>
      <c r="Q27" s="23"/>
      <c r="R27" s="21">
        <f t="shared" ref="R27:AH27" si="101">SUM(R28+R31)</f>
        <v>0</v>
      </c>
      <c r="S27" s="21">
        <f t="shared" si="101"/>
        <v>0</v>
      </c>
      <c r="T27" s="21">
        <f t="shared" si="101"/>
        <v>0</v>
      </c>
      <c r="U27" s="21">
        <f t="shared" si="101"/>
        <v>0</v>
      </c>
      <c r="V27" s="21">
        <f t="shared" si="101"/>
        <v>0</v>
      </c>
      <c r="W27" s="21">
        <f t="shared" si="101"/>
        <v>0</v>
      </c>
      <c r="X27" s="21">
        <f t="shared" si="101"/>
        <v>0</v>
      </c>
      <c r="Y27" s="21">
        <f t="shared" si="101"/>
        <v>0</v>
      </c>
      <c r="Z27" s="21">
        <f t="shared" si="101"/>
        <v>0</v>
      </c>
      <c r="AA27" s="21">
        <f t="shared" si="101"/>
        <v>0</v>
      </c>
      <c r="AB27" s="21">
        <f t="shared" si="101"/>
        <v>0</v>
      </c>
      <c r="AC27" s="21">
        <f t="shared" si="101"/>
        <v>0</v>
      </c>
      <c r="AD27" s="21">
        <f t="shared" si="101"/>
        <v>0</v>
      </c>
      <c r="AE27" s="21">
        <f t="shared" si="101"/>
        <v>0</v>
      </c>
      <c r="AF27" s="21">
        <f t="shared" si="101"/>
        <v>0</v>
      </c>
      <c r="AG27" s="21">
        <f t="shared" si="101"/>
        <v>0</v>
      </c>
      <c r="AH27" s="21">
        <f t="shared" si="101"/>
        <v>0</v>
      </c>
    </row>
    <row r="28" spans="1:34" s="44" customFormat="1" ht="17" customHeight="1" x14ac:dyDescent="0.2">
      <c r="A28" s="20">
        <v>460</v>
      </c>
      <c r="B28" s="20">
        <v>460</v>
      </c>
      <c r="C28" s="21" t="s">
        <v>69</v>
      </c>
      <c r="D28" s="21">
        <f t="shared" ref="D28:P28" si="102">SUM(D29:D30)</f>
        <v>0</v>
      </c>
      <c r="E28" s="21">
        <f t="shared" si="102"/>
        <v>1000</v>
      </c>
      <c r="F28" s="21">
        <f t="shared" si="102"/>
        <v>1000</v>
      </c>
      <c r="G28" s="21">
        <f t="shared" si="102"/>
        <v>1580</v>
      </c>
      <c r="H28" s="21">
        <f t="shared" si="102"/>
        <v>1000</v>
      </c>
      <c r="I28" s="21">
        <f t="shared" si="102"/>
        <v>1435</v>
      </c>
      <c r="J28" s="21">
        <f t="shared" si="102"/>
        <v>435</v>
      </c>
      <c r="K28" s="21">
        <f t="shared" si="102"/>
        <v>0</v>
      </c>
      <c r="L28" s="21">
        <f t="shared" si="102"/>
        <v>580</v>
      </c>
      <c r="M28" s="21">
        <f t="shared" si="102"/>
        <v>0</v>
      </c>
      <c r="N28" s="22">
        <f t="shared" si="102"/>
        <v>1167.8</v>
      </c>
      <c r="O28" s="21">
        <f t="shared" si="102"/>
        <v>0</v>
      </c>
      <c r="P28" s="22">
        <f t="shared" si="102"/>
        <v>0</v>
      </c>
      <c r="Q28" s="23"/>
      <c r="R28" s="21">
        <f t="shared" ref="R28:AH28" si="103">SUM(R29:R30)</f>
        <v>0</v>
      </c>
      <c r="S28" s="21">
        <f t="shared" si="103"/>
        <v>0</v>
      </c>
      <c r="T28" s="21">
        <f t="shared" si="103"/>
        <v>0</v>
      </c>
      <c r="U28" s="21">
        <f t="shared" si="103"/>
        <v>0</v>
      </c>
      <c r="V28" s="21">
        <f t="shared" si="103"/>
        <v>0</v>
      </c>
      <c r="W28" s="21">
        <f t="shared" si="103"/>
        <v>0</v>
      </c>
      <c r="X28" s="21">
        <f t="shared" si="103"/>
        <v>0</v>
      </c>
      <c r="Y28" s="21">
        <f t="shared" si="103"/>
        <v>0</v>
      </c>
      <c r="Z28" s="21">
        <f t="shared" si="103"/>
        <v>0</v>
      </c>
      <c r="AA28" s="21">
        <f t="shared" si="103"/>
        <v>0</v>
      </c>
      <c r="AB28" s="21">
        <f t="shared" si="103"/>
        <v>0</v>
      </c>
      <c r="AC28" s="21">
        <f t="shared" si="103"/>
        <v>0</v>
      </c>
      <c r="AD28" s="21">
        <f t="shared" si="103"/>
        <v>0</v>
      </c>
      <c r="AE28" s="21">
        <f t="shared" si="103"/>
        <v>0</v>
      </c>
      <c r="AF28" s="21">
        <f t="shared" si="103"/>
        <v>0</v>
      </c>
      <c r="AG28" s="21">
        <f t="shared" si="103"/>
        <v>0</v>
      </c>
      <c r="AH28" s="21">
        <f t="shared" si="103"/>
        <v>0</v>
      </c>
    </row>
    <row r="29" spans="1:34" s="40" customFormat="1" ht="17" hidden="1" customHeight="1" outlineLevel="1" x14ac:dyDescent="0.2">
      <c r="A29" s="25">
        <v>4600</v>
      </c>
      <c r="B29" s="25">
        <v>440</v>
      </c>
      <c r="C29" s="26" t="s">
        <v>70</v>
      </c>
      <c r="D29" s="27">
        <v>0</v>
      </c>
      <c r="E29" s="27">
        <v>0</v>
      </c>
      <c r="F29" s="27">
        <v>0</v>
      </c>
      <c r="G29" s="27">
        <v>580</v>
      </c>
      <c r="H29" s="27">
        <v>0</v>
      </c>
      <c r="I29" s="27">
        <v>435</v>
      </c>
      <c r="J29" s="27">
        <v>435</v>
      </c>
      <c r="K29" s="27">
        <v>0</v>
      </c>
      <c r="L29" s="27">
        <v>580</v>
      </c>
      <c r="M29" s="27">
        <v>0</v>
      </c>
      <c r="N29" s="38">
        <v>1167.8</v>
      </c>
      <c r="O29" s="26">
        <v>0</v>
      </c>
      <c r="P29" s="28">
        <f>SUM(R29:AH29)</f>
        <v>0</v>
      </c>
      <c r="Q29" s="39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>
        <v>0</v>
      </c>
    </row>
    <row r="30" spans="1:34" s="40" customFormat="1" ht="17" hidden="1" customHeight="1" outlineLevel="1" x14ac:dyDescent="0.2">
      <c r="A30" s="25">
        <v>4601</v>
      </c>
      <c r="B30" s="25">
        <v>440</v>
      </c>
      <c r="C30" s="26" t="s">
        <v>71</v>
      </c>
      <c r="D30" s="27">
        <v>0</v>
      </c>
      <c r="E30" s="27">
        <v>1000</v>
      </c>
      <c r="F30" s="27">
        <v>1000</v>
      </c>
      <c r="G30" s="27">
        <v>1000</v>
      </c>
      <c r="H30" s="27">
        <v>1000</v>
      </c>
      <c r="I30" s="27">
        <v>1000</v>
      </c>
      <c r="J30" s="27"/>
      <c r="K30" s="27"/>
      <c r="L30" s="27">
        <v>0</v>
      </c>
      <c r="M30" s="27">
        <v>0</v>
      </c>
      <c r="N30" s="38">
        <v>0</v>
      </c>
      <c r="O30" s="26">
        <v>0</v>
      </c>
      <c r="P30" s="28">
        <f>SUM(R30:AH30)</f>
        <v>0</v>
      </c>
      <c r="Q30" s="39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</row>
    <row r="31" spans="1:34" s="44" customFormat="1" ht="17" customHeight="1" collapsed="1" x14ac:dyDescent="0.2">
      <c r="A31" s="20">
        <v>461</v>
      </c>
      <c r="B31" s="20">
        <v>461</v>
      </c>
      <c r="C31" s="21" t="s">
        <v>72</v>
      </c>
      <c r="D31" s="21">
        <f>SUM(D32)</f>
        <v>0</v>
      </c>
      <c r="E31" s="21">
        <f t="shared" ref="E31:P31" si="104">SUM(E32)</f>
        <v>0</v>
      </c>
      <c r="F31" s="21">
        <f t="shared" si="104"/>
        <v>0</v>
      </c>
      <c r="G31" s="21">
        <f t="shared" si="104"/>
        <v>0</v>
      </c>
      <c r="H31" s="21">
        <f t="shared" si="104"/>
        <v>0</v>
      </c>
      <c r="I31" s="21">
        <f t="shared" si="104"/>
        <v>0</v>
      </c>
      <c r="J31" s="21">
        <f t="shared" si="104"/>
        <v>0</v>
      </c>
      <c r="K31" s="21">
        <f t="shared" si="104"/>
        <v>0</v>
      </c>
      <c r="L31" s="21">
        <f t="shared" si="104"/>
        <v>0</v>
      </c>
      <c r="M31" s="21">
        <f t="shared" si="104"/>
        <v>0</v>
      </c>
      <c r="N31" s="22">
        <f t="shared" si="104"/>
        <v>229.8</v>
      </c>
      <c r="O31" s="21">
        <f t="shared" si="104"/>
        <v>0</v>
      </c>
      <c r="P31" s="22">
        <f t="shared" si="104"/>
        <v>0</v>
      </c>
      <c r="Q31" s="23"/>
      <c r="R31" s="21">
        <f t="shared" ref="R31:AH31" si="105">SUM(R32)</f>
        <v>0</v>
      </c>
      <c r="S31" s="21">
        <f t="shared" si="105"/>
        <v>0</v>
      </c>
      <c r="T31" s="21">
        <f t="shared" si="105"/>
        <v>0</v>
      </c>
      <c r="U31" s="21">
        <f t="shared" si="105"/>
        <v>0</v>
      </c>
      <c r="V31" s="21">
        <f t="shared" si="105"/>
        <v>0</v>
      </c>
      <c r="W31" s="21">
        <f t="shared" si="105"/>
        <v>0</v>
      </c>
      <c r="X31" s="21">
        <f t="shared" si="105"/>
        <v>0</v>
      </c>
      <c r="Y31" s="21">
        <f t="shared" si="105"/>
        <v>0</v>
      </c>
      <c r="Z31" s="21">
        <f t="shared" si="105"/>
        <v>0</v>
      </c>
      <c r="AA31" s="21">
        <f t="shared" si="105"/>
        <v>0</v>
      </c>
      <c r="AB31" s="21">
        <f t="shared" si="105"/>
        <v>0</v>
      </c>
      <c r="AC31" s="21">
        <f t="shared" si="105"/>
        <v>0</v>
      </c>
      <c r="AD31" s="21">
        <f t="shared" si="105"/>
        <v>0</v>
      </c>
      <c r="AE31" s="21">
        <f t="shared" si="105"/>
        <v>0</v>
      </c>
      <c r="AF31" s="21">
        <f t="shared" si="105"/>
        <v>0</v>
      </c>
      <c r="AG31" s="21">
        <f t="shared" si="105"/>
        <v>0</v>
      </c>
      <c r="AH31" s="21">
        <f t="shared" si="105"/>
        <v>0</v>
      </c>
    </row>
    <row r="32" spans="1:34" s="40" customFormat="1" ht="17" hidden="1" customHeight="1" outlineLevel="1" x14ac:dyDescent="0.2">
      <c r="A32" s="25">
        <v>4610</v>
      </c>
      <c r="B32" s="25">
        <v>461</v>
      </c>
      <c r="C32" s="26" t="s">
        <v>73</v>
      </c>
      <c r="D32" s="32">
        <v>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8">
        <v>229.8</v>
      </c>
      <c r="O32" s="26">
        <v>0</v>
      </c>
      <c r="P32" s="28">
        <f>SUM(R32:AH32)</f>
        <v>0</v>
      </c>
      <c r="Q32" s="39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</row>
    <row r="33" spans="1:34" s="44" customFormat="1" ht="17" customHeight="1" collapsed="1" x14ac:dyDescent="0.2">
      <c r="A33" s="20">
        <v>47</v>
      </c>
      <c r="B33" s="20">
        <v>470</v>
      </c>
      <c r="C33" s="21" t="s">
        <v>74</v>
      </c>
      <c r="D33" s="21">
        <f t="shared" ref="D33:P33" si="106">SUM(D34:D34)</f>
        <v>0</v>
      </c>
      <c r="E33" s="21">
        <f t="shared" si="106"/>
        <v>4000</v>
      </c>
      <c r="F33" s="21">
        <f t="shared" si="106"/>
        <v>2532.61</v>
      </c>
      <c r="G33" s="21">
        <f t="shared" si="106"/>
        <v>0</v>
      </c>
      <c r="H33" s="21">
        <f t="shared" si="106"/>
        <v>0</v>
      </c>
      <c r="I33" s="21">
        <f t="shared" si="106"/>
        <v>0</v>
      </c>
      <c r="J33" s="21">
        <f t="shared" si="106"/>
        <v>0</v>
      </c>
      <c r="K33" s="21">
        <f t="shared" si="106"/>
        <v>0</v>
      </c>
      <c r="L33" s="21">
        <f t="shared" si="106"/>
        <v>0</v>
      </c>
      <c r="M33" s="21">
        <f t="shared" si="106"/>
        <v>0</v>
      </c>
      <c r="N33" s="22">
        <f t="shared" si="106"/>
        <v>0</v>
      </c>
      <c r="O33" s="21">
        <f t="shared" si="106"/>
        <v>0</v>
      </c>
      <c r="P33" s="22">
        <f t="shared" si="106"/>
        <v>0</v>
      </c>
      <c r="Q33" s="23"/>
      <c r="R33" s="21">
        <f t="shared" ref="R33:AH33" si="107">SUM(R34:R34)</f>
        <v>0</v>
      </c>
      <c r="S33" s="21">
        <f t="shared" si="107"/>
        <v>0</v>
      </c>
      <c r="T33" s="21">
        <f t="shared" si="107"/>
        <v>0</v>
      </c>
      <c r="U33" s="21">
        <f t="shared" si="107"/>
        <v>0</v>
      </c>
      <c r="V33" s="21">
        <f t="shared" si="107"/>
        <v>0</v>
      </c>
      <c r="W33" s="21">
        <f t="shared" si="107"/>
        <v>0</v>
      </c>
      <c r="X33" s="21">
        <f t="shared" si="107"/>
        <v>0</v>
      </c>
      <c r="Y33" s="21">
        <f t="shared" si="107"/>
        <v>0</v>
      </c>
      <c r="Z33" s="21">
        <f t="shared" si="107"/>
        <v>0</v>
      </c>
      <c r="AA33" s="21">
        <f t="shared" si="107"/>
        <v>0</v>
      </c>
      <c r="AB33" s="21">
        <f t="shared" si="107"/>
        <v>0</v>
      </c>
      <c r="AC33" s="21">
        <f t="shared" si="107"/>
        <v>0</v>
      </c>
      <c r="AD33" s="21">
        <f t="shared" si="107"/>
        <v>0</v>
      </c>
      <c r="AE33" s="21">
        <f t="shared" si="107"/>
        <v>0</v>
      </c>
      <c r="AF33" s="21">
        <f t="shared" si="107"/>
        <v>0</v>
      </c>
      <c r="AG33" s="21">
        <f t="shared" si="107"/>
        <v>0</v>
      </c>
      <c r="AH33" s="21">
        <f t="shared" si="107"/>
        <v>0</v>
      </c>
    </row>
    <row r="34" spans="1:34" s="40" customFormat="1" ht="17" hidden="1" customHeight="1" outlineLevel="1" x14ac:dyDescent="0.2">
      <c r="A34" s="25">
        <v>4742</v>
      </c>
      <c r="B34" s="25" t="s">
        <v>75</v>
      </c>
      <c r="C34" s="26" t="s">
        <v>76</v>
      </c>
      <c r="D34" s="32">
        <v>0</v>
      </c>
      <c r="E34" s="32">
        <v>4000</v>
      </c>
      <c r="F34" s="32">
        <v>2532.61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8"/>
      <c r="O34" s="26">
        <v>0</v>
      </c>
      <c r="P34" s="28">
        <f>SUM(R34:AH34)</f>
        <v>0</v>
      </c>
      <c r="Q34" s="39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</row>
    <row r="35" spans="1:34" s="44" customFormat="1" ht="17" customHeight="1" collapsed="1" x14ac:dyDescent="0.2">
      <c r="A35" s="20">
        <v>6</v>
      </c>
      <c r="B35" s="20">
        <v>600</v>
      </c>
      <c r="C35" s="21" t="s">
        <v>77</v>
      </c>
      <c r="D35" s="21">
        <f>SUM(D36+D38+D53+D56+D60)</f>
        <v>0</v>
      </c>
      <c r="E35" s="21">
        <f t="shared" ref="E35:P35" si="108">SUM(E36+E38+E53+E56+E60)</f>
        <v>32000</v>
      </c>
      <c r="F35" s="21">
        <f t="shared" si="108"/>
        <v>28699.81</v>
      </c>
      <c r="G35" s="21">
        <f t="shared" si="108"/>
        <v>34500</v>
      </c>
      <c r="H35" s="21">
        <f t="shared" si="108"/>
        <v>26790.38</v>
      </c>
      <c r="I35" s="21">
        <f t="shared" si="108"/>
        <v>37300</v>
      </c>
      <c r="J35" s="21">
        <f t="shared" si="108"/>
        <v>30123.64</v>
      </c>
      <c r="K35" s="21">
        <f t="shared" si="108"/>
        <v>35000</v>
      </c>
      <c r="L35" s="21">
        <f t="shared" si="108"/>
        <v>18739.88</v>
      </c>
      <c r="M35" s="21">
        <f t="shared" si="108"/>
        <v>43350</v>
      </c>
      <c r="N35" s="21">
        <f t="shared" si="108"/>
        <v>27285.279999999999</v>
      </c>
      <c r="O35" s="21">
        <f t="shared" si="108"/>
        <v>49350</v>
      </c>
      <c r="P35" s="21">
        <f t="shared" si="108"/>
        <v>49350</v>
      </c>
      <c r="Q35" s="23"/>
      <c r="R35" s="21">
        <f t="shared" ref="R35" si="109">SUM(R36+R38+R53+R56+R60)</f>
        <v>4000</v>
      </c>
      <c r="S35" s="21">
        <f t="shared" ref="S35" si="110">SUM(S36+S38+S53+S56+S60)</f>
        <v>9000</v>
      </c>
      <c r="T35" s="21">
        <f t="shared" ref="T35" si="111">SUM(T36+T38+T53+T56+T60)</f>
        <v>0</v>
      </c>
      <c r="U35" s="21">
        <f t="shared" ref="U35" si="112">SUM(U36+U38+U53+U56+U60)</f>
        <v>850</v>
      </c>
      <c r="V35" s="21">
        <f t="shared" ref="V35" si="113">SUM(V36+V38+V53+V56+V60)</f>
        <v>0</v>
      </c>
      <c r="W35" s="21">
        <f t="shared" ref="W35" si="114">SUM(W36+W38+W53+W56+W60)</f>
        <v>4000</v>
      </c>
      <c r="X35" s="21">
        <f t="shared" ref="X35" si="115">SUM(X36+X38+X53+X56+X60)</f>
        <v>7500</v>
      </c>
      <c r="Y35" s="21">
        <f t="shared" ref="Y35" si="116">SUM(Y36+Y38+Y53+Y56+Y60)</f>
        <v>5000</v>
      </c>
      <c r="Z35" s="21">
        <f t="shared" ref="Z35" si="117">SUM(Z36+Z38+Z53+Z56+Z60)</f>
        <v>0</v>
      </c>
      <c r="AA35" s="21">
        <f t="shared" ref="AA35" si="118">SUM(AA36+AA38+AA53+AA56+AA60)</f>
        <v>17500</v>
      </c>
      <c r="AB35" s="21">
        <f t="shared" ref="AB35" si="119">SUM(AB36+AB38+AB53+AB56+AB60)</f>
        <v>0</v>
      </c>
      <c r="AC35" s="21">
        <f t="shared" ref="AC35" si="120">SUM(AC36+AC38+AC53+AC56+AC60)</f>
        <v>0</v>
      </c>
      <c r="AD35" s="21">
        <f t="shared" ref="AD35" si="121">SUM(AD36+AD38+AD53+AD56+AD60)</f>
        <v>1500</v>
      </c>
      <c r="AE35" s="21">
        <f t="shared" ref="AE35" si="122">SUM(AE36+AE38+AE53+AE56+AE60)</f>
        <v>0</v>
      </c>
      <c r="AF35" s="21">
        <f t="shared" ref="AF35" si="123">SUM(AF36+AF38+AF53+AF56+AF60)</f>
        <v>0</v>
      </c>
      <c r="AG35" s="21">
        <f t="shared" ref="AG35" si="124">SUM(AG36+AG38+AG53+AG56+AG60)</f>
        <v>0</v>
      </c>
      <c r="AH35" s="21">
        <f t="shared" ref="AH35" si="125">SUM(AH36+AH38+AH53+AH56+AH60)</f>
        <v>0</v>
      </c>
    </row>
    <row r="36" spans="1:34" s="44" customFormat="1" ht="17" customHeight="1" x14ac:dyDescent="0.2">
      <c r="A36" s="20">
        <v>63</v>
      </c>
      <c r="B36" s="20">
        <v>630</v>
      </c>
      <c r="C36" s="21" t="s">
        <v>78</v>
      </c>
      <c r="D36" s="21">
        <f t="shared" ref="D36:P36" si="126">SUM(D37:D37)</f>
        <v>0</v>
      </c>
      <c r="E36" s="21">
        <f t="shared" si="126"/>
        <v>0</v>
      </c>
      <c r="F36" s="21">
        <f t="shared" si="126"/>
        <v>0</v>
      </c>
      <c r="G36" s="21">
        <f t="shared" si="126"/>
        <v>0</v>
      </c>
      <c r="H36" s="21">
        <f t="shared" si="126"/>
        <v>1020</v>
      </c>
      <c r="I36" s="21">
        <f t="shared" si="126"/>
        <v>0</v>
      </c>
      <c r="J36" s="21">
        <f t="shared" si="126"/>
        <v>758</v>
      </c>
      <c r="K36" s="21">
        <f t="shared" si="126"/>
        <v>0</v>
      </c>
      <c r="L36" s="21">
        <f t="shared" si="126"/>
        <v>813</v>
      </c>
      <c r="M36" s="21">
        <f t="shared" si="126"/>
        <v>850</v>
      </c>
      <c r="N36" s="22">
        <f t="shared" si="126"/>
        <v>730</v>
      </c>
      <c r="O36" s="21">
        <f t="shared" si="126"/>
        <v>850</v>
      </c>
      <c r="P36" s="22">
        <f t="shared" si="126"/>
        <v>850</v>
      </c>
      <c r="Q36" s="23"/>
      <c r="R36" s="21">
        <f t="shared" ref="R36:AH36" si="127">SUM(R37:R37)</f>
        <v>0</v>
      </c>
      <c r="S36" s="21">
        <f t="shared" si="127"/>
        <v>0</v>
      </c>
      <c r="T36" s="21">
        <f t="shared" si="127"/>
        <v>0</v>
      </c>
      <c r="U36" s="21">
        <f t="shared" si="127"/>
        <v>850</v>
      </c>
      <c r="V36" s="21">
        <f t="shared" si="127"/>
        <v>0</v>
      </c>
      <c r="W36" s="21">
        <f t="shared" si="127"/>
        <v>0</v>
      </c>
      <c r="X36" s="21">
        <f t="shared" si="127"/>
        <v>0</v>
      </c>
      <c r="Y36" s="21">
        <f t="shared" si="127"/>
        <v>0</v>
      </c>
      <c r="Z36" s="21">
        <f t="shared" si="127"/>
        <v>0</v>
      </c>
      <c r="AA36" s="21">
        <f t="shared" si="127"/>
        <v>0</v>
      </c>
      <c r="AB36" s="21">
        <f t="shared" si="127"/>
        <v>0</v>
      </c>
      <c r="AC36" s="21">
        <f t="shared" si="127"/>
        <v>0</v>
      </c>
      <c r="AD36" s="21">
        <f t="shared" si="127"/>
        <v>0</v>
      </c>
      <c r="AE36" s="21">
        <f t="shared" si="127"/>
        <v>0</v>
      </c>
      <c r="AF36" s="21">
        <f t="shared" si="127"/>
        <v>0</v>
      </c>
      <c r="AG36" s="21">
        <f t="shared" si="127"/>
        <v>0</v>
      </c>
      <c r="AH36" s="21">
        <f t="shared" si="127"/>
        <v>0</v>
      </c>
    </row>
    <row r="37" spans="1:34" s="40" customFormat="1" ht="17" hidden="1" customHeight="1" outlineLevel="1" x14ac:dyDescent="0.2">
      <c r="A37" s="25">
        <v>6300</v>
      </c>
      <c r="B37" s="25">
        <v>630</v>
      </c>
      <c r="C37" s="26" t="s">
        <v>79</v>
      </c>
      <c r="D37" s="27">
        <v>0</v>
      </c>
      <c r="E37" s="27">
        <v>0</v>
      </c>
      <c r="F37" s="27">
        <v>0</v>
      </c>
      <c r="G37" s="27">
        <v>0</v>
      </c>
      <c r="H37" s="27">
        <v>1020</v>
      </c>
      <c r="I37" s="27">
        <v>0</v>
      </c>
      <c r="J37" s="27">
        <v>758</v>
      </c>
      <c r="K37" s="27">
        <v>0</v>
      </c>
      <c r="L37" s="27">
        <v>813</v>
      </c>
      <c r="M37" s="27">
        <v>850</v>
      </c>
      <c r="N37" s="38">
        <v>730</v>
      </c>
      <c r="O37" s="26">
        <v>850</v>
      </c>
      <c r="P37" s="45">
        <f>SUM(R37:AH37)</f>
        <v>850</v>
      </c>
      <c r="Q37" s="39"/>
      <c r="R37" s="33">
        <v>0</v>
      </c>
      <c r="S37" s="33">
        <v>0</v>
      </c>
      <c r="T37" s="33"/>
      <c r="U37" s="33">
        <v>850</v>
      </c>
      <c r="V37" s="33">
        <v>0</v>
      </c>
      <c r="W37" s="33">
        <v>0</v>
      </c>
      <c r="X37" s="33">
        <v>0</v>
      </c>
      <c r="Y37" s="33">
        <v>0</v>
      </c>
      <c r="Z37" s="33">
        <v>0</v>
      </c>
      <c r="AA37" s="33">
        <v>0</v>
      </c>
      <c r="AB37" s="33">
        <v>0</v>
      </c>
      <c r="AC37" s="33">
        <v>0</v>
      </c>
      <c r="AD37" s="33">
        <v>0</v>
      </c>
      <c r="AE37" s="33">
        <v>0</v>
      </c>
      <c r="AF37" s="33">
        <v>0</v>
      </c>
      <c r="AG37" s="33">
        <v>0</v>
      </c>
      <c r="AH37" s="33">
        <v>0</v>
      </c>
    </row>
    <row r="38" spans="1:34" s="44" customFormat="1" ht="17" customHeight="1" collapsed="1" x14ac:dyDescent="0.2">
      <c r="A38" s="20">
        <v>65</v>
      </c>
      <c r="B38" s="20">
        <v>650</v>
      </c>
      <c r="C38" s="21" t="s">
        <v>80</v>
      </c>
      <c r="D38" s="21">
        <f t="shared" ref="D38:P38" si="128">SUM(+D39+D42+D48)</f>
        <v>0</v>
      </c>
      <c r="E38" s="21">
        <f t="shared" si="128"/>
        <v>32000</v>
      </c>
      <c r="F38" s="21">
        <f t="shared" si="128"/>
        <v>21199.81</v>
      </c>
      <c r="G38" s="21">
        <f t="shared" si="128"/>
        <v>29500</v>
      </c>
      <c r="H38" s="21">
        <f t="shared" si="128"/>
        <v>22255.79</v>
      </c>
      <c r="I38" s="21">
        <f t="shared" si="128"/>
        <v>33300</v>
      </c>
      <c r="J38" s="21">
        <f t="shared" si="128"/>
        <v>9037.0400000000009</v>
      </c>
      <c r="K38" s="21">
        <f t="shared" si="128"/>
        <v>21000</v>
      </c>
      <c r="L38" s="21">
        <f t="shared" si="128"/>
        <v>11936.490000000002</v>
      </c>
      <c r="M38" s="21">
        <f t="shared" si="128"/>
        <v>22000</v>
      </c>
      <c r="N38" s="22">
        <f t="shared" si="128"/>
        <v>10981.15</v>
      </c>
      <c r="O38" s="21">
        <f t="shared" si="128"/>
        <v>25500</v>
      </c>
      <c r="P38" s="22">
        <f t="shared" si="128"/>
        <v>25500</v>
      </c>
      <c r="Q38" s="23"/>
      <c r="R38" s="21">
        <f t="shared" ref="R38:AH38" si="129">SUM(+R39+R42+R48)</f>
        <v>4000</v>
      </c>
      <c r="S38" s="21">
        <f t="shared" si="129"/>
        <v>9000</v>
      </c>
      <c r="T38" s="21">
        <f t="shared" si="129"/>
        <v>0</v>
      </c>
      <c r="U38" s="21">
        <f t="shared" si="129"/>
        <v>0</v>
      </c>
      <c r="V38" s="21">
        <f t="shared" si="129"/>
        <v>0</v>
      </c>
      <c r="W38" s="21">
        <f t="shared" si="129"/>
        <v>0</v>
      </c>
      <c r="X38" s="21">
        <f t="shared" si="129"/>
        <v>7500</v>
      </c>
      <c r="Y38" s="21">
        <f t="shared" si="129"/>
        <v>5000</v>
      </c>
      <c r="Z38" s="21">
        <f t="shared" si="129"/>
        <v>0</v>
      </c>
      <c r="AA38" s="21">
        <f t="shared" si="129"/>
        <v>0</v>
      </c>
      <c r="AB38" s="21">
        <f t="shared" si="129"/>
        <v>0</v>
      </c>
      <c r="AC38" s="21">
        <f t="shared" si="129"/>
        <v>0</v>
      </c>
      <c r="AD38" s="21">
        <f t="shared" si="129"/>
        <v>0</v>
      </c>
      <c r="AE38" s="21">
        <f t="shared" si="129"/>
        <v>0</v>
      </c>
      <c r="AF38" s="21">
        <f t="shared" si="129"/>
        <v>0</v>
      </c>
      <c r="AG38" s="21">
        <f t="shared" si="129"/>
        <v>0</v>
      </c>
      <c r="AH38" s="21">
        <f t="shared" si="129"/>
        <v>0</v>
      </c>
    </row>
    <row r="39" spans="1:34" s="44" customFormat="1" ht="17" customHeight="1" x14ac:dyDescent="0.2">
      <c r="A39" s="20">
        <v>650</v>
      </c>
      <c r="B39" s="20">
        <v>650</v>
      </c>
      <c r="C39" s="21" t="s">
        <v>81</v>
      </c>
      <c r="D39" s="21">
        <f t="shared" ref="D39:P39" si="130">SUM(D40:D41)</f>
        <v>0</v>
      </c>
      <c r="E39" s="21">
        <f t="shared" si="130"/>
        <v>5000</v>
      </c>
      <c r="F39" s="21">
        <f t="shared" si="130"/>
        <v>0</v>
      </c>
      <c r="G39" s="21">
        <f t="shared" si="130"/>
        <v>0</v>
      </c>
      <c r="H39" s="21">
        <f t="shared" si="130"/>
        <v>0</v>
      </c>
      <c r="I39" s="21">
        <f t="shared" si="130"/>
        <v>5300</v>
      </c>
      <c r="J39" s="21">
        <f t="shared" si="130"/>
        <v>0</v>
      </c>
      <c r="K39" s="21">
        <f t="shared" si="130"/>
        <v>0</v>
      </c>
      <c r="L39" s="21">
        <f t="shared" si="130"/>
        <v>0</v>
      </c>
      <c r="M39" s="21">
        <f t="shared" si="130"/>
        <v>0</v>
      </c>
      <c r="N39" s="21">
        <f t="shared" si="130"/>
        <v>0</v>
      </c>
      <c r="O39" s="21">
        <f t="shared" si="130"/>
        <v>0</v>
      </c>
      <c r="P39" s="22">
        <f t="shared" si="130"/>
        <v>0</v>
      </c>
      <c r="Q39" s="23"/>
      <c r="R39" s="21">
        <f t="shared" ref="R39:AH39" si="131">SUM(R40:R41)</f>
        <v>0</v>
      </c>
      <c r="S39" s="21">
        <f t="shared" si="131"/>
        <v>0</v>
      </c>
      <c r="T39" s="21">
        <f t="shared" si="131"/>
        <v>0</v>
      </c>
      <c r="U39" s="21">
        <f t="shared" si="131"/>
        <v>0</v>
      </c>
      <c r="V39" s="21">
        <f t="shared" si="131"/>
        <v>0</v>
      </c>
      <c r="W39" s="21">
        <f t="shared" si="131"/>
        <v>0</v>
      </c>
      <c r="X39" s="21">
        <f t="shared" si="131"/>
        <v>0</v>
      </c>
      <c r="Y39" s="21">
        <f t="shared" si="131"/>
        <v>0</v>
      </c>
      <c r="Z39" s="21">
        <f t="shared" si="131"/>
        <v>0</v>
      </c>
      <c r="AA39" s="21">
        <f t="shared" si="131"/>
        <v>0</v>
      </c>
      <c r="AB39" s="21">
        <f t="shared" si="131"/>
        <v>0</v>
      </c>
      <c r="AC39" s="21">
        <f t="shared" si="131"/>
        <v>0</v>
      </c>
      <c r="AD39" s="21">
        <f t="shared" si="131"/>
        <v>0</v>
      </c>
      <c r="AE39" s="21">
        <f t="shared" si="131"/>
        <v>0</v>
      </c>
      <c r="AF39" s="21">
        <f t="shared" si="131"/>
        <v>0</v>
      </c>
      <c r="AG39" s="21">
        <f t="shared" si="131"/>
        <v>0</v>
      </c>
      <c r="AH39" s="21">
        <f t="shared" si="131"/>
        <v>0</v>
      </c>
    </row>
    <row r="40" spans="1:34" s="40" customFormat="1" ht="17" hidden="1" customHeight="1" outlineLevel="1" x14ac:dyDescent="0.2">
      <c r="A40" s="25">
        <v>6520</v>
      </c>
      <c r="B40" s="25" t="s">
        <v>82</v>
      </c>
      <c r="C40" s="26" t="s">
        <v>83</v>
      </c>
      <c r="D40" s="27">
        <v>0</v>
      </c>
      <c r="E40" s="27">
        <v>5000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38"/>
      <c r="O40" s="26">
        <v>0</v>
      </c>
      <c r="P40" s="28">
        <f>SUM(R40:AH40)</f>
        <v>0</v>
      </c>
      <c r="Q40" s="39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</row>
    <row r="41" spans="1:34" s="40" customFormat="1" ht="17" hidden="1" customHeight="1" outlineLevel="1" x14ac:dyDescent="0.2">
      <c r="A41" s="25">
        <v>6530</v>
      </c>
      <c r="B41" s="25" t="s">
        <v>82</v>
      </c>
      <c r="C41" s="26" t="s">
        <v>84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5300</v>
      </c>
      <c r="J41" s="27">
        <v>0</v>
      </c>
      <c r="K41" s="27">
        <v>0</v>
      </c>
      <c r="L41" s="27">
        <v>0</v>
      </c>
      <c r="M41" s="27">
        <v>0</v>
      </c>
      <c r="N41" s="38"/>
      <c r="O41" s="26">
        <v>0</v>
      </c>
      <c r="P41" s="28">
        <f>SUM(R41:AH41)</f>
        <v>0</v>
      </c>
      <c r="Q41" s="39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</row>
    <row r="42" spans="1:34" s="44" customFormat="1" ht="17" customHeight="1" collapsed="1" x14ac:dyDescent="0.2">
      <c r="A42" s="20">
        <v>656</v>
      </c>
      <c r="B42" s="20">
        <v>650</v>
      </c>
      <c r="C42" s="21" t="s">
        <v>85</v>
      </c>
      <c r="D42" s="21">
        <f>SUM(D43:D47)</f>
        <v>0</v>
      </c>
      <c r="E42" s="21">
        <f t="shared" ref="E42:P42" si="132">SUM(E43:E47)</f>
        <v>11000</v>
      </c>
      <c r="F42" s="21">
        <f t="shared" si="132"/>
        <v>1828.52</v>
      </c>
      <c r="G42" s="21">
        <f t="shared" si="132"/>
        <v>12500</v>
      </c>
      <c r="H42" s="21">
        <f t="shared" si="132"/>
        <v>0</v>
      </c>
      <c r="I42" s="21">
        <f t="shared" si="132"/>
        <v>12500</v>
      </c>
      <c r="J42" s="21">
        <f t="shared" si="132"/>
        <v>4471.41</v>
      </c>
      <c r="K42" s="21">
        <f t="shared" si="132"/>
        <v>12500</v>
      </c>
      <c r="L42" s="21">
        <f t="shared" si="132"/>
        <v>5520.4500000000007</v>
      </c>
      <c r="M42" s="21">
        <f t="shared" si="132"/>
        <v>12500</v>
      </c>
      <c r="N42" s="22">
        <f t="shared" si="132"/>
        <v>6327.59</v>
      </c>
      <c r="O42" s="21">
        <f t="shared" si="132"/>
        <v>13000</v>
      </c>
      <c r="P42" s="22">
        <f t="shared" si="132"/>
        <v>13000</v>
      </c>
      <c r="Q42" s="23"/>
      <c r="R42" s="21">
        <f t="shared" ref="R42:AH42" si="133">SUM(R43:R47)</f>
        <v>4000</v>
      </c>
      <c r="S42" s="21">
        <f t="shared" si="133"/>
        <v>9000</v>
      </c>
      <c r="T42" s="21">
        <f t="shared" si="133"/>
        <v>0</v>
      </c>
      <c r="U42" s="21">
        <f t="shared" si="133"/>
        <v>0</v>
      </c>
      <c r="V42" s="21">
        <f t="shared" si="133"/>
        <v>0</v>
      </c>
      <c r="W42" s="21">
        <f t="shared" si="133"/>
        <v>0</v>
      </c>
      <c r="X42" s="21">
        <f t="shared" si="133"/>
        <v>0</v>
      </c>
      <c r="Y42" s="21">
        <f t="shared" si="133"/>
        <v>0</v>
      </c>
      <c r="Z42" s="21">
        <f t="shared" si="133"/>
        <v>0</v>
      </c>
      <c r="AA42" s="21">
        <f t="shared" si="133"/>
        <v>0</v>
      </c>
      <c r="AB42" s="21">
        <f t="shared" si="133"/>
        <v>0</v>
      </c>
      <c r="AC42" s="21">
        <f t="shared" si="133"/>
        <v>0</v>
      </c>
      <c r="AD42" s="21">
        <f t="shared" si="133"/>
        <v>0</v>
      </c>
      <c r="AE42" s="21">
        <f t="shared" si="133"/>
        <v>0</v>
      </c>
      <c r="AF42" s="21">
        <f t="shared" si="133"/>
        <v>0</v>
      </c>
      <c r="AG42" s="21">
        <f t="shared" si="133"/>
        <v>0</v>
      </c>
      <c r="AH42" s="21">
        <f t="shared" si="133"/>
        <v>0</v>
      </c>
    </row>
    <row r="43" spans="1:34" s="40" customFormat="1" ht="17" hidden="1" customHeight="1" outlineLevel="1" x14ac:dyDescent="0.2">
      <c r="A43" s="25">
        <v>65639</v>
      </c>
      <c r="B43" s="25">
        <v>650</v>
      </c>
      <c r="C43" s="26" t="s">
        <v>86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8000</v>
      </c>
      <c r="J43" s="27">
        <v>3065.69</v>
      </c>
      <c r="K43" s="27">
        <v>8000</v>
      </c>
      <c r="L43" s="27">
        <v>2034.92</v>
      </c>
      <c r="M43" s="27">
        <v>8000</v>
      </c>
      <c r="N43" s="38">
        <v>3681.07</v>
      </c>
      <c r="O43" s="26">
        <v>8000</v>
      </c>
      <c r="P43" s="28">
        <f>SUM(R43:AH43)</f>
        <v>8000</v>
      </c>
      <c r="Q43" s="39"/>
      <c r="R43" s="34">
        <v>4000</v>
      </c>
      <c r="S43" s="34">
        <v>4000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</row>
    <row r="44" spans="1:34" s="40" customFormat="1" ht="17" hidden="1" customHeight="1" outlineLevel="1" x14ac:dyDescent="0.2">
      <c r="A44" s="25">
        <v>65640</v>
      </c>
      <c r="B44" s="25">
        <v>650</v>
      </c>
      <c r="C44" s="26" t="s">
        <v>87</v>
      </c>
      <c r="D44" s="27">
        <v>0</v>
      </c>
      <c r="E44" s="27">
        <v>10500</v>
      </c>
      <c r="F44" s="27">
        <v>1828.52</v>
      </c>
      <c r="G44" s="27">
        <v>12500</v>
      </c>
      <c r="H44" s="27">
        <v>0</v>
      </c>
      <c r="I44" s="27">
        <v>1000</v>
      </c>
      <c r="J44" s="27">
        <v>1405.72</v>
      </c>
      <c r="K44" s="27">
        <v>1000</v>
      </c>
      <c r="L44" s="32">
        <f>3935.8-450.27</f>
        <v>3485.53</v>
      </c>
      <c r="M44" s="27">
        <v>1000</v>
      </c>
      <c r="N44" s="38">
        <v>2362.54</v>
      </c>
      <c r="O44" s="26">
        <v>1500</v>
      </c>
      <c r="P44" s="28">
        <f>SUM(R44:AH44)</f>
        <v>1500</v>
      </c>
      <c r="Q44" s="39"/>
      <c r="R44" s="34">
        <v>0</v>
      </c>
      <c r="S44" s="34">
        <v>1500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</row>
    <row r="45" spans="1:34" s="40" customFormat="1" ht="17" hidden="1" customHeight="1" outlineLevel="1" x14ac:dyDescent="0.2">
      <c r="A45" s="25">
        <v>65645</v>
      </c>
      <c r="B45" s="25">
        <v>650</v>
      </c>
      <c r="C45" s="26" t="s">
        <v>88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1500</v>
      </c>
      <c r="J45" s="27">
        <v>0</v>
      </c>
      <c r="K45" s="27">
        <v>1500</v>
      </c>
      <c r="L45" s="27">
        <v>0</v>
      </c>
      <c r="M45" s="27">
        <v>1500</v>
      </c>
      <c r="O45" s="26">
        <v>1500</v>
      </c>
      <c r="P45" s="28">
        <f>SUM(R45:AH45)</f>
        <v>1500</v>
      </c>
      <c r="Q45" s="39"/>
      <c r="R45" s="34">
        <v>0</v>
      </c>
      <c r="S45" s="34">
        <v>1500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</row>
    <row r="46" spans="1:34" s="40" customFormat="1" ht="17" hidden="1" customHeight="1" outlineLevel="1" x14ac:dyDescent="0.2">
      <c r="A46" s="25">
        <v>65646</v>
      </c>
      <c r="B46" s="25">
        <v>650</v>
      </c>
      <c r="C46" s="26" t="s">
        <v>89</v>
      </c>
      <c r="D46" s="27">
        <v>0</v>
      </c>
      <c r="E46" s="27">
        <v>500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38">
        <v>283.98</v>
      </c>
      <c r="O46" s="26">
        <v>0</v>
      </c>
      <c r="P46" s="28">
        <f>SUM(R46:AH46)</f>
        <v>0</v>
      </c>
      <c r="Q46" s="39"/>
      <c r="R46" s="34">
        <v>0</v>
      </c>
      <c r="S46" s="34">
        <v>0</v>
      </c>
      <c r="T46" s="33">
        <v>0</v>
      </c>
      <c r="U46" s="33">
        <v>0</v>
      </c>
      <c r="V46" s="33">
        <v>0</v>
      </c>
      <c r="W46" s="33">
        <v>0</v>
      </c>
      <c r="X46" s="33">
        <v>0</v>
      </c>
      <c r="Y46" s="33">
        <v>0</v>
      </c>
      <c r="Z46" s="33">
        <v>0</v>
      </c>
      <c r="AA46" s="33">
        <v>0</v>
      </c>
      <c r="AB46" s="33">
        <v>0</v>
      </c>
      <c r="AC46" s="33">
        <v>0</v>
      </c>
      <c r="AD46" s="33">
        <v>0</v>
      </c>
      <c r="AE46" s="33">
        <v>0</v>
      </c>
      <c r="AF46" s="33">
        <v>0</v>
      </c>
      <c r="AG46" s="33">
        <v>0</v>
      </c>
      <c r="AH46" s="33">
        <v>0</v>
      </c>
    </row>
    <row r="47" spans="1:34" s="40" customFormat="1" ht="17" hidden="1" customHeight="1" outlineLevel="1" x14ac:dyDescent="0.2">
      <c r="A47" s="25">
        <v>65647</v>
      </c>
      <c r="B47" s="25">
        <v>650</v>
      </c>
      <c r="C47" s="26" t="s">
        <v>90</v>
      </c>
      <c r="D47" s="27">
        <v>0</v>
      </c>
      <c r="E47" s="27">
        <v>0</v>
      </c>
      <c r="F47" s="27">
        <v>0</v>
      </c>
      <c r="G47" s="27">
        <v>0</v>
      </c>
      <c r="H47" s="27">
        <v>0</v>
      </c>
      <c r="I47" s="27">
        <v>2000</v>
      </c>
      <c r="J47" s="27">
        <v>0</v>
      </c>
      <c r="K47" s="27">
        <v>2000</v>
      </c>
      <c r="L47" s="27">
        <v>0</v>
      </c>
      <c r="M47" s="27">
        <v>2000</v>
      </c>
      <c r="N47" s="38"/>
      <c r="O47" s="26">
        <v>2000</v>
      </c>
      <c r="P47" s="28">
        <f>SUM(R47:AH47)</f>
        <v>2000</v>
      </c>
      <c r="Q47" s="39"/>
      <c r="R47" s="34">
        <v>0</v>
      </c>
      <c r="S47" s="34">
        <v>2000</v>
      </c>
      <c r="T47" s="33">
        <v>0</v>
      </c>
      <c r="U47" s="33">
        <v>0</v>
      </c>
      <c r="V47" s="33">
        <v>0</v>
      </c>
      <c r="W47" s="33">
        <v>0</v>
      </c>
      <c r="X47" s="33">
        <v>0</v>
      </c>
      <c r="Y47" s="33">
        <v>0</v>
      </c>
      <c r="Z47" s="33">
        <v>0</v>
      </c>
      <c r="AA47" s="33">
        <v>0</v>
      </c>
      <c r="AB47" s="33">
        <v>0</v>
      </c>
      <c r="AC47" s="33">
        <v>0</v>
      </c>
      <c r="AD47" s="33">
        <v>0</v>
      </c>
      <c r="AE47" s="33">
        <v>0</v>
      </c>
      <c r="AF47" s="33">
        <v>0</v>
      </c>
      <c r="AG47" s="33">
        <v>0</v>
      </c>
      <c r="AH47" s="33">
        <v>0</v>
      </c>
    </row>
    <row r="48" spans="1:34" s="44" customFormat="1" ht="17" customHeight="1" collapsed="1" x14ac:dyDescent="0.2">
      <c r="A48" s="20">
        <v>657</v>
      </c>
      <c r="B48" s="20">
        <v>657</v>
      </c>
      <c r="C48" s="21" t="s">
        <v>91</v>
      </c>
      <c r="D48" s="21">
        <f t="shared" ref="D48:P48" si="134">SUM(D49:D52)</f>
        <v>0</v>
      </c>
      <c r="E48" s="21">
        <f t="shared" si="134"/>
        <v>16000</v>
      </c>
      <c r="F48" s="21">
        <f t="shared" si="134"/>
        <v>19371.29</v>
      </c>
      <c r="G48" s="21">
        <f t="shared" si="134"/>
        <v>17000</v>
      </c>
      <c r="H48" s="21">
        <f t="shared" si="134"/>
        <v>22255.79</v>
      </c>
      <c r="I48" s="21">
        <f t="shared" si="134"/>
        <v>15500</v>
      </c>
      <c r="J48" s="21">
        <f t="shared" si="134"/>
        <v>4565.63</v>
      </c>
      <c r="K48" s="21">
        <f t="shared" si="134"/>
        <v>8500</v>
      </c>
      <c r="L48" s="21">
        <f t="shared" si="134"/>
        <v>6416.04</v>
      </c>
      <c r="M48" s="21">
        <f t="shared" si="134"/>
        <v>9500</v>
      </c>
      <c r="N48" s="22">
        <f t="shared" si="134"/>
        <v>4653.5599999999995</v>
      </c>
      <c r="O48" s="21">
        <f t="shared" si="134"/>
        <v>12500</v>
      </c>
      <c r="P48" s="22">
        <f t="shared" si="134"/>
        <v>12500</v>
      </c>
      <c r="Q48" s="23"/>
      <c r="R48" s="21">
        <f t="shared" ref="R48:AH48" si="135">SUM(R49:R52)</f>
        <v>0</v>
      </c>
      <c r="S48" s="21">
        <f t="shared" si="135"/>
        <v>0</v>
      </c>
      <c r="T48" s="21">
        <f t="shared" si="135"/>
        <v>0</v>
      </c>
      <c r="U48" s="21">
        <f t="shared" si="135"/>
        <v>0</v>
      </c>
      <c r="V48" s="21">
        <f t="shared" si="135"/>
        <v>0</v>
      </c>
      <c r="W48" s="21">
        <f t="shared" si="135"/>
        <v>0</v>
      </c>
      <c r="X48" s="21">
        <f t="shared" si="135"/>
        <v>7500</v>
      </c>
      <c r="Y48" s="21">
        <f t="shared" si="135"/>
        <v>5000</v>
      </c>
      <c r="Z48" s="21">
        <f t="shared" si="135"/>
        <v>0</v>
      </c>
      <c r="AA48" s="21">
        <f t="shared" si="135"/>
        <v>0</v>
      </c>
      <c r="AB48" s="21">
        <f t="shared" si="135"/>
        <v>0</v>
      </c>
      <c r="AC48" s="21">
        <f t="shared" si="135"/>
        <v>0</v>
      </c>
      <c r="AD48" s="21">
        <f t="shared" si="135"/>
        <v>0</v>
      </c>
      <c r="AE48" s="21">
        <f t="shared" si="135"/>
        <v>0</v>
      </c>
      <c r="AF48" s="21">
        <f t="shared" si="135"/>
        <v>0</v>
      </c>
      <c r="AG48" s="21">
        <f t="shared" si="135"/>
        <v>0</v>
      </c>
      <c r="AH48" s="21">
        <f t="shared" si="135"/>
        <v>0</v>
      </c>
    </row>
    <row r="49" spans="1:34" s="40" customFormat="1" ht="17" hidden="1" customHeight="1" outlineLevel="1" x14ac:dyDescent="0.2">
      <c r="A49" s="25">
        <v>6580</v>
      </c>
      <c r="B49" s="25" t="s">
        <v>92</v>
      </c>
      <c r="C49" s="26" t="s">
        <v>93</v>
      </c>
      <c r="D49" s="27">
        <v>0</v>
      </c>
      <c r="E49" s="27">
        <v>0</v>
      </c>
      <c r="F49" s="27">
        <v>0</v>
      </c>
      <c r="G49" s="27">
        <v>1000</v>
      </c>
      <c r="H49" s="27">
        <v>101.21</v>
      </c>
      <c r="I49" s="27">
        <v>2000</v>
      </c>
      <c r="J49" s="27">
        <v>109</v>
      </c>
      <c r="K49" s="27">
        <v>1000</v>
      </c>
      <c r="L49" s="27">
        <v>1074.32</v>
      </c>
      <c r="M49" s="27">
        <v>1000</v>
      </c>
      <c r="N49" s="38"/>
      <c r="O49" s="26">
        <v>4000</v>
      </c>
      <c r="P49" s="45">
        <f>SUM(R49:AH49)</f>
        <v>4000</v>
      </c>
      <c r="Q49" s="39"/>
      <c r="R49" s="33">
        <v>0</v>
      </c>
      <c r="S49" s="33">
        <v>0</v>
      </c>
      <c r="T49" s="33">
        <v>0</v>
      </c>
      <c r="U49" s="33">
        <v>0</v>
      </c>
      <c r="V49" s="33">
        <v>0</v>
      </c>
      <c r="W49" s="33">
        <v>0</v>
      </c>
      <c r="X49" s="34">
        <v>4000</v>
      </c>
      <c r="Y49" s="34">
        <v>0</v>
      </c>
      <c r="Z49" s="33">
        <v>0</v>
      </c>
      <c r="AA49" s="33">
        <v>0</v>
      </c>
      <c r="AB49" s="33">
        <v>0</v>
      </c>
      <c r="AC49" s="33">
        <v>0</v>
      </c>
      <c r="AD49" s="33">
        <v>0</v>
      </c>
      <c r="AE49" s="33">
        <v>0</v>
      </c>
      <c r="AF49" s="33">
        <v>0</v>
      </c>
      <c r="AG49" s="33">
        <v>0</v>
      </c>
      <c r="AH49" s="33">
        <v>0</v>
      </c>
    </row>
    <row r="50" spans="1:34" s="40" customFormat="1" ht="17" hidden="1" customHeight="1" outlineLevel="1" x14ac:dyDescent="0.2">
      <c r="A50" s="25">
        <v>6581</v>
      </c>
      <c r="B50" s="25" t="s">
        <v>92</v>
      </c>
      <c r="C50" s="26" t="s">
        <v>94</v>
      </c>
      <c r="D50" s="27">
        <v>0</v>
      </c>
      <c r="E50" s="27">
        <v>0</v>
      </c>
      <c r="F50" s="27">
        <v>976.61</v>
      </c>
      <c r="G50" s="27">
        <v>5000</v>
      </c>
      <c r="H50" s="27">
        <v>1569.96</v>
      </c>
      <c r="I50" s="27">
        <v>6900</v>
      </c>
      <c r="J50" s="27">
        <v>2984.61</v>
      </c>
      <c r="K50" s="27">
        <v>2500</v>
      </c>
      <c r="L50" s="27">
        <v>3085.46</v>
      </c>
      <c r="M50" s="27">
        <v>3500</v>
      </c>
      <c r="N50" s="38">
        <v>1725.06</v>
      </c>
      <c r="O50" s="26">
        <v>3500</v>
      </c>
      <c r="P50" s="28">
        <f>SUM(R50:AH50)</f>
        <v>3500</v>
      </c>
      <c r="Q50" s="39"/>
      <c r="R50" s="33">
        <v>0</v>
      </c>
      <c r="S50" s="33">
        <v>0</v>
      </c>
      <c r="T50" s="33">
        <v>0</v>
      </c>
      <c r="U50" s="33">
        <v>0</v>
      </c>
      <c r="V50" s="33">
        <v>0</v>
      </c>
      <c r="W50" s="33">
        <v>0</v>
      </c>
      <c r="X50" s="34">
        <v>3500</v>
      </c>
      <c r="Y50" s="34">
        <v>0</v>
      </c>
      <c r="Z50" s="33">
        <v>0</v>
      </c>
      <c r="AA50" s="33">
        <v>0</v>
      </c>
      <c r="AB50" s="33">
        <v>0</v>
      </c>
      <c r="AC50" s="33">
        <v>0</v>
      </c>
      <c r="AD50" s="33">
        <v>0</v>
      </c>
      <c r="AE50" s="33">
        <v>0</v>
      </c>
      <c r="AF50" s="33">
        <v>0</v>
      </c>
      <c r="AG50" s="33">
        <v>0</v>
      </c>
      <c r="AH50" s="33">
        <v>0</v>
      </c>
    </row>
    <row r="51" spans="1:34" s="40" customFormat="1" ht="17" hidden="1" customHeight="1" outlineLevel="1" x14ac:dyDescent="0.2">
      <c r="A51" s="25">
        <v>6583</v>
      </c>
      <c r="B51" s="25" t="s">
        <v>92</v>
      </c>
      <c r="C51" s="26" t="s">
        <v>95</v>
      </c>
      <c r="D51" s="27">
        <v>0</v>
      </c>
      <c r="E51" s="27">
        <v>15000</v>
      </c>
      <c r="F51" s="27">
        <v>1800.18</v>
      </c>
      <c r="G51" s="27">
        <v>0</v>
      </c>
      <c r="H51" s="27">
        <v>1201.3499999999999</v>
      </c>
      <c r="I51" s="27">
        <v>6600</v>
      </c>
      <c r="J51" s="27">
        <v>1472.02</v>
      </c>
      <c r="K51" s="27">
        <v>0</v>
      </c>
      <c r="L51" s="27">
        <v>2256.2600000000002</v>
      </c>
      <c r="M51" s="27">
        <v>0</v>
      </c>
      <c r="N51" s="38"/>
      <c r="O51" s="26">
        <v>0</v>
      </c>
      <c r="P51" s="28">
        <f>SUM(R51:AH51)</f>
        <v>0</v>
      </c>
      <c r="Q51" s="39"/>
      <c r="R51" s="33">
        <v>0</v>
      </c>
      <c r="S51" s="33">
        <v>0</v>
      </c>
      <c r="T51" s="33">
        <v>0</v>
      </c>
      <c r="U51" s="33">
        <v>0</v>
      </c>
      <c r="V51" s="33">
        <v>0</v>
      </c>
      <c r="W51" s="33">
        <v>0</v>
      </c>
      <c r="X51" s="34">
        <v>0</v>
      </c>
      <c r="Y51" s="34">
        <v>0</v>
      </c>
      <c r="Z51" s="33">
        <v>0</v>
      </c>
      <c r="AA51" s="33">
        <v>0</v>
      </c>
      <c r="AB51" s="33">
        <v>0</v>
      </c>
      <c r="AC51" s="33">
        <v>0</v>
      </c>
      <c r="AD51" s="33">
        <v>0</v>
      </c>
      <c r="AE51" s="33">
        <v>0</v>
      </c>
      <c r="AF51" s="33">
        <v>0</v>
      </c>
      <c r="AG51" s="33">
        <v>0</v>
      </c>
      <c r="AH51" s="33">
        <v>0</v>
      </c>
    </row>
    <row r="52" spans="1:34" s="40" customFormat="1" ht="17" hidden="1" customHeight="1" outlineLevel="1" x14ac:dyDescent="0.2">
      <c r="A52" s="25">
        <v>6590</v>
      </c>
      <c r="B52" s="25" t="s">
        <v>92</v>
      </c>
      <c r="C52" s="26" t="s">
        <v>96</v>
      </c>
      <c r="D52" s="27">
        <v>0</v>
      </c>
      <c r="E52" s="27">
        <v>1000</v>
      </c>
      <c r="F52" s="27">
        <v>16594.5</v>
      </c>
      <c r="G52" s="27">
        <v>11000</v>
      </c>
      <c r="H52" s="27">
        <v>19383.27</v>
      </c>
      <c r="I52" s="27">
        <v>0</v>
      </c>
      <c r="J52" s="27">
        <v>0</v>
      </c>
      <c r="K52" s="27">
        <v>5000</v>
      </c>
      <c r="L52" s="27">
        <v>0</v>
      </c>
      <c r="M52" s="27">
        <v>5000</v>
      </c>
      <c r="N52" s="38">
        <v>2928.5</v>
      </c>
      <c r="O52" s="26">
        <v>5000</v>
      </c>
      <c r="P52" s="28">
        <f>SUM(R52:AH52)</f>
        <v>5000</v>
      </c>
      <c r="Q52" s="39"/>
      <c r="R52" s="33">
        <v>0</v>
      </c>
      <c r="S52" s="33">
        <v>0</v>
      </c>
      <c r="T52" s="33">
        <v>0</v>
      </c>
      <c r="U52" s="33">
        <v>0</v>
      </c>
      <c r="V52" s="33">
        <v>0</v>
      </c>
      <c r="W52" s="33">
        <v>0</v>
      </c>
      <c r="X52" s="34"/>
      <c r="Y52" s="34">
        <v>5000</v>
      </c>
      <c r="Z52" s="33">
        <v>0</v>
      </c>
      <c r="AA52" s="33">
        <v>0</v>
      </c>
      <c r="AB52" s="33">
        <v>0</v>
      </c>
      <c r="AC52" s="33">
        <v>0</v>
      </c>
      <c r="AD52" s="33">
        <v>0</v>
      </c>
      <c r="AE52" s="33">
        <v>0</v>
      </c>
      <c r="AF52" s="33">
        <v>0</v>
      </c>
      <c r="AG52" s="33">
        <v>0</v>
      </c>
      <c r="AH52" s="33">
        <v>0</v>
      </c>
    </row>
    <row r="53" spans="1:34" s="44" customFormat="1" ht="17" customHeight="1" collapsed="1" x14ac:dyDescent="0.2">
      <c r="A53" s="20">
        <v>66</v>
      </c>
      <c r="B53" s="20">
        <v>660</v>
      </c>
      <c r="C53" s="21" t="s">
        <v>97</v>
      </c>
      <c r="D53" s="21">
        <f t="shared" ref="D53:P53" si="136">SUM(D54:D55)</f>
        <v>0</v>
      </c>
      <c r="E53" s="21">
        <f t="shared" si="136"/>
        <v>0</v>
      </c>
      <c r="F53" s="21">
        <f t="shared" si="136"/>
        <v>7500</v>
      </c>
      <c r="G53" s="21">
        <f t="shared" si="136"/>
        <v>0</v>
      </c>
      <c r="H53" s="21">
        <f t="shared" si="136"/>
        <v>0</v>
      </c>
      <c r="I53" s="21">
        <f t="shared" si="136"/>
        <v>0</v>
      </c>
      <c r="J53" s="21">
        <f t="shared" si="136"/>
        <v>17876.599999999999</v>
      </c>
      <c r="K53" s="21">
        <f t="shared" si="136"/>
        <v>10000</v>
      </c>
      <c r="L53" s="21">
        <f t="shared" si="136"/>
        <v>2875.38</v>
      </c>
      <c r="M53" s="21">
        <f t="shared" si="136"/>
        <v>16500</v>
      </c>
      <c r="N53" s="22">
        <f t="shared" si="136"/>
        <v>11761.15</v>
      </c>
      <c r="O53" s="21">
        <f t="shared" si="136"/>
        <v>19000</v>
      </c>
      <c r="P53" s="22">
        <f t="shared" si="136"/>
        <v>19000</v>
      </c>
      <c r="Q53" s="23"/>
      <c r="R53" s="21">
        <f t="shared" ref="R53:AH53" si="137">SUM(R54:R55)</f>
        <v>0</v>
      </c>
      <c r="S53" s="21">
        <f t="shared" si="137"/>
        <v>0</v>
      </c>
      <c r="T53" s="21">
        <f t="shared" si="137"/>
        <v>0</v>
      </c>
      <c r="U53" s="21">
        <f t="shared" si="137"/>
        <v>0</v>
      </c>
      <c r="V53" s="21">
        <f t="shared" si="137"/>
        <v>0</v>
      </c>
      <c r="W53" s="21">
        <f t="shared" si="137"/>
        <v>0</v>
      </c>
      <c r="X53" s="21">
        <f t="shared" si="137"/>
        <v>0</v>
      </c>
      <c r="Y53" s="21">
        <f t="shared" si="137"/>
        <v>0</v>
      </c>
      <c r="Z53" s="21">
        <f t="shared" si="137"/>
        <v>0</v>
      </c>
      <c r="AA53" s="21">
        <f t="shared" si="137"/>
        <v>17500</v>
      </c>
      <c r="AB53" s="21">
        <f t="shared" si="137"/>
        <v>0</v>
      </c>
      <c r="AC53" s="21">
        <f t="shared" si="137"/>
        <v>0</v>
      </c>
      <c r="AD53" s="21">
        <f t="shared" si="137"/>
        <v>1500</v>
      </c>
      <c r="AE53" s="21">
        <f t="shared" si="137"/>
        <v>0</v>
      </c>
      <c r="AF53" s="21">
        <f t="shared" si="137"/>
        <v>0</v>
      </c>
      <c r="AG53" s="21">
        <f t="shared" si="137"/>
        <v>0</v>
      </c>
      <c r="AH53" s="21">
        <f t="shared" si="137"/>
        <v>0</v>
      </c>
    </row>
    <row r="54" spans="1:34" s="40" customFormat="1" ht="17" hidden="1" customHeight="1" outlineLevel="1" x14ac:dyDescent="0.2">
      <c r="A54" s="25">
        <v>6600</v>
      </c>
      <c r="B54" s="25" t="s">
        <v>98</v>
      </c>
      <c r="C54" s="26" t="s">
        <v>99</v>
      </c>
      <c r="D54" s="26">
        <v>0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17876.599999999999</v>
      </c>
      <c r="K54" s="26">
        <v>10000</v>
      </c>
      <c r="L54" s="26">
        <v>2875.38</v>
      </c>
      <c r="M54" s="26">
        <v>16500</v>
      </c>
      <c r="N54" s="38">
        <v>11761.15</v>
      </c>
      <c r="O54" s="26">
        <v>19000</v>
      </c>
      <c r="P54" s="28">
        <f>SUM(R54:AH54)</f>
        <v>19000</v>
      </c>
      <c r="Q54" s="39"/>
      <c r="R54" s="33">
        <v>0</v>
      </c>
      <c r="S54" s="33">
        <v>0</v>
      </c>
      <c r="T54" s="33">
        <v>0</v>
      </c>
      <c r="U54" s="33">
        <v>0</v>
      </c>
      <c r="V54" s="33">
        <v>0</v>
      </c>
      <c r="W54" s="33">
        <v>0</v>
      </c>
      <c r="X54" s="33">
        <v>0</v>
      </c>
      <c r="Y54" s="33">
        <v>0</v>
      </c>
      <c r="Z54" s="33"/>
      <c r="AA54" s="33">
        <v>17500</v>
      </c>
      <c r="AB54" s="33">
        <v>0</v>
      </c>
      <c r="AC54" s="33">
        <v>0</v>
      </c>
      <c r="AD54" s="33">
        <v>1500</v>
      </c>
      <c r="AE54" s="33">
        <v>0</v>
      </c>
      <c r="AF54" s="33">
        <v>0</v>
      </c>
      <c r="AG54" s="33">
        <v>0</v>
      </c>
      <c r="AH54" s="33">
        <v>0</v>
      </c>
    </row>
    <row r="55" spans="1:34" s="40" customFormat="1" ht="17" hidden="1" customHeight="1" outlineLevel="1" x14ac:dyDescent="0.2">
      <c r="A55" s="25">
        <v>6660</v>
      </c>
      <c r="B55" s="25" t="s">
        <v>98</v>
      </c>
      <c r="C55" s="26" t="s">
        <v>100</v>
      </c>
      <c r="D55" s="26">
        <v>0</v>
      </c>
      <c r="E55" s="26">
        <v>0</v>
      </c>
      <c r="F55" s="26">
        <v>7500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38"/>
      <c r="O55" s="26">
        <v>0</v>
      </c>
      <c r="P55" s="28">
        <f>SUM(R55:AH55)</f>
        <v>0</v>
      </c>
      <c r="Q55" s="39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</row>
    <row r="56" spans="1:34" s="44" customFormat="1" ht="17" customHeight="1" collapsed="1" x14ac:dyDescent="0.2">
      <c r="A56" s="20">
        <v>67</v>
      </c>
      <c r="B56" s="20">
        <v>670</v>
      </c>
      <c r="C56" s="21" t="s">
        <v>101</v>
      </c>
      <c r="D56" s="21">
        <f>SUM(+D57)</f>
        <v>0</v>
      </c>
      <c r="E56" s="21">
        <f t="shared" ref="E56:P56" si="138">SUM(+E57)</f>
        <v>0</v>
      </c>
      <c r="F56" s="21">
        <f t="shared" si="138"/>
        <v>0</v>
      </c>
      <c r="G56" s="21">
        <f t="shared" si="138"/>
        <v>5000</v>
      </c>
      <c r="H56" s="21">
        <f t="shared" si="138"/>
        <v>450</v>
      </c>
      <c r="I56" s="21">
        <f t="shared" si="138"/>
        <v>4000</v>
      </c>
      <c r="J56" s="21">
        <f t="shared" si="138"/>
        <v>2500</v>
      </c>
      <c r="K56" s="21">
        <f t="shared" si="138"/>
        <v>4000</v>
      </c>
      <c r="L56" s="21">
        <f t="shared" si="138"/>
        <v>3000</v>
      </c>
      <c r="M56" s="21">
        <f t="shared" si="138"/>
        <v>4000</v>
      </c>
      <c r="N56" s="21">
        <f t="shared" si="138"/>
        <v>4000</v>
      </c>
      <c r="O56" s="21">
        <f t="shared" si="138"/>
        <v>4000</v>
      </c>
      <c r="P56" s="21">
        <f t="shared" si="138"/>
        <v>4000</v>
      </c>
      <c r="Q56" s="23"/>
      <c r="R56" s="21">
        <f t="shared" ref="R56" si="139">SUM(+R57)</f>
        <v>0</v>
      </c>
      <c r="S56" s="21">
        <f t="shared" ref="S56" si="140">SUM(+S57)</f>
        <v>0</v>
      </c>
      <c r="T56" s="21">
        <f t="shared" ref="T56" si="141">SUM(+T57)</f>
        <v>0</v>
      </c>
      <c r="U56" s="21">
        <f t="shared" ref="U56" si="142">SUM(+U57)</f>
        <v>0</v>
      </c>
      <c r="V56" s="21">
        <f t="shared" ref="V56" si="143">SUM(+V57)</f>
        <v>0</v>
      </c>
      <c r="W56" s="21">
        <f t="shared" ref="W56" si="144">SUM(+W57)</f>
        <v>4000</v>
      </c>
      <c r="X56" s="21">
        <f t="shared" ref="X56" si="145">SUM(+X57)</f>
        <v>0</v>
      </c>
      <c r="Y56" s="21">
        <f t="shared" ref="Y56" si="146">SUM(+Y57)</f>
        <v>0</v>
      </c>
      <c r="Z56" s="21">
        <f t="shared" ref="Z56" si="147">SUM(+Z57)</f>
        <v>0</v>
      </c>
      <c r="AA56" s="21">
        <f t="shared" ref="AA56" si="148">SUM(+AA57)</f>
        <v>0</v>
      </c>
      <c r="AB56" s="21">
        <f t="shared" ref="AB56" si="149">SUM(+AB57)</f>
        <v>0</v>
      </c>
      <c r="AC56" s="21">
        <f t="shared" ref="AC56" si="150">SUM(+AC57)</f>
        <v>0</v>
      </c>
      <c r="AD56" s="21">
        <f t="shared" ref="AD56" si="151">SUM(+AD57)</f>
        <v>0</v>
      </c>
      <c r="AE56" s="21">
        <f t="shared" ref="AE56" si="152">SUM(+AE57)</f>
        <v>0</v>
      </c>
      <c r="AF56" s="21">
        <f t="shared" ref="AF56" si="153">SUM(+AF57)</f>
        <v>0</v>
      </c>
      <c r="AG56" s="21">
        <f t="shared" ref="AG56" si="154">SUM(+AG57)</f>
        <v>0</v>
      </c>
      <c r="AH56" s="21">
        <f t="shared" ref="AH56" si="155">SUM(+AH57)</f>
        <v>0</v>
      </c>
    </row>
    <row r="57" spans="1:34" s="44" customFormat="1" ht="17" customHeight="1" x14ac:dyDescent="0.2">
      <c r="A57" s="20">
        <v>670</v>
      </c>
      <c r="B57" s="20">
        <v>670</v>
      </c>
      <c r="C57" s="21" t="s">
        <v>101</v>
      </c>
      <c r="D57" s="21">
        <f t="shared" ref="D57:P57" si="156">SUM(D58:D59)</f>
        <v>0</v>
      </c>
      <c r="E57" s="21">
        <f t="shared" si="156"/>
        <v>0</v>
      </c>
      <c r="F57" s="21">
        <f t="shared" si="156"/>
        <v>0</v>
      </c>
      <c r="G57" s="21">
        <f t="shared" si="156"/>
        <v>5000</v>
      </c>
      <c r="H57" s="21">
        <f t="shared" si="156"/>
        <v>450</v>
      </c>
      <c r="I57" s="21">
        <f t="shared" si="156"/>
        <v>4000</v>
      </c>
      <c r="J57" s="21">
        <f t="shared" si="156"/>
        <v>2500</v>
      </c>
      <c r="K57" s="21">
        <f t="shared" si="156"/>
        <v>4000</v>
      </c>
      <c r="L57" s="21">
        <f t="shared" si="156"/>
        <v>3000</v>
      </c>
      <c r="M57" s="21">
        <f t="shared" si="156"/>
        <v>4000</v>
      </c>
      <c r="N57" s="22">
        <f t="shared" si="156"/>
        <v>4000</v>
      </c>
      <c r="O57" s="21">
        <f t="shared" si="156"/>
        <v>4000</v>
      </c>
      <c r="P57" s="22">
        <f t="shared" si="156"/>
        <v>4000</v>
      </c>
      <c r="Q57" s="23"/>
      <c r="R57" s="21">
        <f t="shared" ref="R57:AH57" si="157">SUM(R58:R59)</f>
        <v>0</v>
      </c>
      <c r="S57" s="21">
        <f t="shared" si="157"/>
        <v>0</v>
      </c>
      <c r="T57" s="21">
        <f t="shared" si="157"/>
        <v>0</v>
      </c>
      <c r="U57" s="21">
        <f t="shared" si="157"/>
        <v>0</v>
      </c>
      <c r="V57" s="21">
        <f t="shared" si="157"/>
        <v>0</v>
      </c>
      <c r="W57" s="21">
        <f t="shared" si="157"/>
        <v>4000</v>
      </c>
      <c r="X57" s="21">
        <f t="shared" si="157"/>
        <v>0</v>
      </c>
      <c r="Y57" s="21">
        <f t="shared" si="157"/>
        <v>0</v>
      </c>
      <c r="Z57" s="21">
        <f t="shared" si="157"/>
        <v>0</v>
      </c>
      <c r="AA57" s="21">
        <f t="shared" si="157"/>
        <v>0</v>
      </c>
      <c r="AB57" s="21">
        <f t="shared" si="157"/>
        <v>0</v>
      </c>
      <c r="AC57" s="21">
        <f t="shared" si="157"/>
        <v>0</v>
      </c>
      <c r="AD57" s="21">
        <f t="shared" si="157"/>
        <v>0</v>
      </c>
      <c r="AE57" s="21">
        <f t="shared" si="157"/>
        <v>0</v>
      </c>
      <c r="AF57" s="21">
        <f t="shared" si="157"/>
        <v>0</v>
      </c>
      <c r="AG57" s="21">
        <f t="shared" si="157"/>
        <v>0</v>
      </c>
      <c r="AH57" s="21">
        <f t="shared" si="157"/>
        <v>0</v>
      </c>
    </row>
    <row r="58" spans="1:34" s="40" customFormat="1" ht="17" hidden="1" customHeight="1" outlineLevel="1" x14ac:dyDescent="0.2">
      <c r="A58" s="25">
        <v>6702</v>
      </c>
      <c r="B58" s="25" t="s">
        <v>102</v>
      </c>
      <c r="C58" s="26" t="s">
        <v>65</v>
      </c>
      <c r="D58" s="26">
        <v>0</v>
      </c>
      <c r="E58" s="26">
        <v>0</v>
      </c>
      <c r="F58" s="26">
        <v>0</v>
      </c>
      <c r="G58" s="26"/>
      <c r="H58" s="26">
        <v>450</v>
      </c>
      <c r="I58" s="26">
        <v>0</v>
      </c>
      <c r="J58" s="26">
        <v>100</v>
      </c>
      <c r="K58" s="26">
        <v>0</v>
      </c>
      <c r="L58" s="26">
        <v>0</v>
      </c>
      <c r="M58" s="26">
        <v>0</v>
      </c>
      <c r="N58" s="38"/>
      <c r="O58" s="26">
        <v>0</v>
      </c>
      <c r="P58" s="28">
        <f>SUM(R58:AH58)</f>
        <v>0</v>
      </c>
      <c r="Q58" s="39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</row>
    <row r="59" spans="1:34" s="40" customFormat="1" ht="17" hidden="1" customHeight="1" outlineLevel="1" x14ac:dyDescent="0.2">
      <c r="A59" s="25">
        <v>6703</v>
      </c>
      <c r="B59" s="25" t="s">
        <v>102</v>
      </c>
      <c r="C59" s="26" t="s">
        <v>103</v>
      </c>
      <c r="D59" s="26">
        <v>0</v>
      </c>
      <c r="E59" s="26">
        <v>0</v>
      </c>
      <c r="F59" s="26">
        <v>0</v>
      </c>
      <c r="G59" s="26">
        <v>5000</v>
      </c>
      <c r="H59" s="26"/>
      <c r="I59" s="26">
        <v>4000</v>
      </c>
      <c r="J59" s="26">
        <v>2400</v>
      </c>
      <c r="K59" s="26">
        <v>4000</v>
      </c>
      <c r="L59" s="26">
        <v>3000</v>
      </c>
      <c r="M59" s="26">
        <v>4000</v>
      </c>
      <c r="N59" s="38">
        <v>4000</v>
      </c>
      <c r="O59" s="26">
        <v>4000</v>
      </c>
      <c r="P59" s="28">
        <f>SUM(R59:AH59)</f>
        <v>4000</v>
      </c>
      <c r="Q59" s="39"/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4000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  <c r="AF59" s="33">
        <v>0</v>
      </c>
      <c r="AG59" s="33">
        <v>0</v>
      </c>
      <c r="AH59" s="33">
        <v>0</v>
      </c>
    </row>
    <row r="60" spans="1:34" s="44" customFormat="1" ht="17" customHeight="1" collapsed="1" x14ac:dyDescent="0.2">
      <c r="A60" s="20">
        <v>69</v>
      </c>
      <c r="B60" s="20">
        <v>690</v>
      </c>
      <c r="C60" s="21" t="s">
        <v>104</v>
      </c>
      <c r="D60" s="21">
        <f t="shared" ref="D60:P60" si="158">SUM(+D61+D65)</f>
        <v>0</v>
      </c>
      <c r="E60" s="21">
        <f t="shared" si="158"/>
        <v>0</v>
      </c>
      <c r="F60" s="21">
        <f t="shared" si="158"/>
        <v>0</v>
      </c>
      <c r="G60" s="21">
        <f t="shared" si="158"/>
        <v>0</v>
      </c>
      <c r="H60" s="21">
        <f t="shared" si="158"/>
        <v>3064.59</v>
      </c>
      <c r="I60" s="21">
        <f t="shared" si="158"/>
        <v>0</v>
      </c>
      <c r="J60" s="21">
        <f t="shared" si="158"/>
        <v>-48</v>
      </c>
      <c r="K60" s="21">
        <f t="shared" si="158"/>
        <v>0</v>
      </c>
      <c r="L60" s="21">
        <f t="shared" si="158"/>
        <v>115.00999999999999</v>
      </c>
      <c r="M60" s="21">
        <f t="shared" si="158"/>
        <v>0</v>
      </c>
      <c r="N60" s="22">
        <f t="shared" si="158"/>
        <v>-187.01999999999998</v>
      </c>
      <c r="O60" s="21">
        <f t="shared" si="158"/>
        <v>0</v>
      </c>
      <c r="P60" s="22">
        <f t="shared" si="158"/>
        <v>0</v>
      </c>
      <c r="Q60" s="23"/>
      <c r="R60" s="21">
        <f t="shared" ref="R60:AH60" si="159">SUM(+R61+R65)</f>
        <v>0</v>
      </c>
      <c r="S60" s="21">
        <f t="shared" si="159"/>
        <v>0</v>
      </c>
      <c r="T60" s="21">
        <f t="shared" si="159"/>
        <v>0</v>
      </c>
      <c r="U60" s="21">
        <f t="shared" si="159"/>
        <v>0</v>
      </c>
      <c r="V60" s="21">
        <f t="shared" si="159"/>
        <v>0</v>
      </c>
      <c r="W60" s="21">
        <f t="shared" si="159"/>
        <v>0</v>
      </c>
      <c r="X60" s="21">
        <f t="shared" si="159"/>
        <v>0</v>
      </c>
      <c r="Y60" s="21">
        <f t="shared" si="159"/>
        <v>0</v>
      </c>
      <c r="Z60" s="21">
        <f t="shared" si="159"/>
        <v>0</v>
      </c>
      <c r="AA60" s="21">
        <f t="shared" si="159"/>
        <v>0</v>
      </c>
      <c r="AB60" s="21">
        <f t="shared" si="159"/>
        <v>0</v>
      </c>
      <c r="AC60" s="21">
        <f t="shared" si="159"/>
        <v>0</v>
      </c>
      <c r="AD60" s="21">
        <f t="shared" si="159"/>
        <v>0</v>
      </c>
      <c r="AE60" s="21">
        <f t="shared" si="159"/>
        <v>0</v>
      </c>
      <c r="AF60" s="21">
        <f t="shared" si="159"/>
        <v>0</v>
      </c>
      <c r="AG60" s="21">
        <f t="shared" si="159"/>
        <v>0</v>
      </c>
      <c r="AH60" s="21">
        <f t="shared" si="159"/>
        <v>0</v>
      </c>
    </row>
    <row r="61" spans="1:34" s="44" customFormat="1" ht="17" customHeight="1" x14ac:dyDescent="0.2">
      <c r="A61" s="20">
        <v>690</v>
      </c>
      <c r="B61" s="20">
        <v>690</v>
      </c>
      <c r="C61" s="21" t="s">
        <v>105</v>
      </c>
      <c r="D61" s="21">
        <f t="shared" ref="D61:P61" si="160">SUM(D62:D64)</f>
        <v>0</v>
      </c>
      <c r="E61" s="21">
        <f t="shared" si="160"/>
        <v>0</v>
      </c>
      <c r="F61" s="21">
        <f t="shared" si="160"/>
        <v>0</v>
      </c>
      <c r="G61" s="21">
        <f t="shared" si="160"/>
        <v>0</v>
      </c>
      <c r="H61" s="21">
        <f t="shared" si="160"/>
        <v>3359.32</v>
      </c>
      <c r="I61" s="21">
        <f t="shared" si="160"/>
        <v>0</v>
      </c>
      <c r="J61" s="21">
        <f t="shared" si="160"/>
        <v>146</v>
      </c>
      <c r="K61" s="21">
        <f t="shared" si="160"/>
        <v>0</v>
      </c>
      <c r="L61" s="21">
        <f t="shared" si="160"/>
        <v>119.07</v>
      </c>
      <c r="M61" s="21">
        <f t="shared" si="160"/>
        <v>0</v>
      </c>
      <c r="N61" s="22">
        <f t="shared" si="160"/>
        <v>47.870000000000005</v>
      </c>
      <c r="O61" s="21">
        <f t="shared" si="160"/>
        <v>0</v>
      </c>
      <c r="P61" s="22">
        <f t="shared" si="160"/>
        <v>0</v>
      </c>
      <c r="Q61" s="23"/>
      <c r="R61" s="21">
        <f t="shared" ref="R61:AH61" si="161">SUM(R62:R64)</f>
        <v>0</v>
      </c>
      <c r="S61" s="21">
        <f t="shared" si="161"/>
        <v>0</v>
      </c>
      <c r="T61" s="21">
        <f t="shared" si="161"/>
        <v>0</v>
      </c>
      <c r="U61" s="21">
        <f t="shared" si="161"/>
        <v>0</v>
      </c>
      <c r="V61" s="21">
        <f t="shared" si="161"/>
        <v>0</v>
      </c>
      <c r="W61" s="21">
        <f t="shared" si="161"/>
        <v>0</v>
      </c>
      <c r="X61" s="21">
        <f t="shared" si="161"/>
        <v>0</v>
      </c>
      <c r="Y61" s="21">
        <f t="shared" si="161"/>
        <v>0</v>
      </c>
      <c r="Z61" s="21">
        <f t="shared" si="161"/>
        <v>0</v>
      </c>
      <c r="AA61" s="21">
        <f t="shared" si="161"/>
        <v>0</v>
      </c>
      <c r="AB61" s="21">
        <f t="shared" si="161"/>
        <v>0</v>
      </c>
      <c r="AC61" s="21">
        <f t="shared" si="161"/>
        <v>0</v>
      </c>
      <c r="AD61" s="21">
        <f t="shared" si="161"/>
        <v>0</v>
      </c>
      <c r="AE61" s="21">
        <f t="shared" si="161"/>
        <v>0</v>
      </c>
      <c r="AF61" s="21">
        <f t="shared" si="161"/>
        <v>0</v>
      </c>
      <c r="AG61" s="21">
        <f t="shared" si="161"/>
        <v>0</v>
      </c>
      <c r="AH61" s="21">
        <f t="shared" si="161"/>
        <v>0</v>
      </c>
    </row>
    <row r="62" spans="1:34" s="40" customFormat="1" ht="17" hidden="1" customHeight="1" outlineLevel="1" x14ac:dyDescent="0.2">
      <c r="A62" s="25">
        <v>6940</v>
      </c>
      <c r="B62" s="25" t="s">
        <v>106</v>
      </c>
      <c r="C62" s="26" t="s">
        <v>107</v>
      </c>
      <c r="D62" s="26">
        <v>0</v>
      </c>
      <c r="E62" s="26">
        <v>0</v>
      </c>
      <c r="F62" s="26">
        <v>0</v>
      </c>
      <c r="G62" s="26">
        <v>0</v>
      </c>
      <c r="H62" s="26">
        <v>170.27</v>
      </c>
      <c r="I62" s="26">
        <v>0</v>
      </c>
      <c r="J62" s="26">
        <v>15</v>
      </c>
      <c r="K62" s="26">
        <v>0</v>
      </c>
      <c r="L62" s="26">
        <v>21.67</v>
      </c>
      <c r="M62" s="26">
        <v>0</v>
      </c>
      <c r="N62" s="38">
        <v>45.02</v>
      </c>
      <c r="O62" s="26">
        <v>0</v>
      </c>
      <c r="P62" s="28">
        <f>SUM(R62:AH62)</f>
        <v>0</v>
      </c>
      <c r="Q62" s="39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</row>
    <row r="63" spans="1:34" s="40" customFormat="1" ht="17" hidden="1" customHeight="1" outlineLevel="1" x14ac:dyDescent="0.2">
      <c r="A63" s="25">
        <v>6942</v>
      </c>
      <c r="B63" s="25" t="s">
        <v>106</v>
      </c>
      <c r="C63" s="26" t="s">
        <v>108</v>
      </c>
      <c r="D63" s="26">
        <v>0</v>
      </c>
      <c r="E63" s="26">
        <v>0</v>
      </c>
      <c r="F63" s="26">
        <v>0</v>
      </c>
      <c r="G63" s="26">
        <v>0</v>
      </c>
      <c r="H63" s="26">
        <v>3178.94</v>
      </c>
      <c r="I63" s="26">
        <v>0</v>
      </c>
      <c r="J63" s="26">
        <v>131</v>
      </c>
      <c r="K63" s="26">
        <v>0</v>
      </c>
      <c r="L63" s="26">
        <v>84.07</v>
      </c>
      <c r="M63" s="26">
        <v>0</v>
      </c>
      <c r="N63" s="38">
        <v>2.85</v>
      </c>
      <c r="O63" s="26">
        <v>0</v>
      </c>
      <c r="P63" s="28">
        <f>SUM(R63:AH63)</f>
        <v>0</v>
      </c>
      <c r="Q63" s="39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</row>
    <row r="64" spans="1:34" s="40" customFormat="1" ht="17" hidden="1" customHeight="1" outlineLevel="1" x14ac:dyDescent="0.2">
      <c r="A64" s="25">
        <v>6943</v>
      </c>
      <c r="B64" s="25" t="s">
        <v>106</v>
      </c>
      <c r="C64" s="26" t="s">
        <v>109</v>
      </c>
      <c r="D64" s="26">
        <v>0</v>
      </c>
      <c r="E64" s="26">
        <v>0</v>
      </c>
      <c r="F64" s="26">
        <v>0</v>
      </c>
      <c r="G64" s="26">
        <v>0</v>
      </c>
      <c r="H64" s="26">
        <v>10.11</v>
      </c>
      <c r="I64" s="26">
        <v>0</v>
      </c>
      <c r="J64" s="26">
        <v>0</v>
      </c>
      <c r="K64" s="26">
        <v>0</v>
      </c>
      <c r="L64" s="26">
        <v>13.33</v>
      </c>
      <c r="M64" s="26">
        <v>0</v>
      </c>
      <c r="N64" s="38"/>
      <c r="O64" s="26">
        <v>0</v>
      </c>
      <c r="P64" s="28">
        <f>SUM(R64:AH64)</f>
        <v>0</v>
      </c>
      <c r="Q64" s="39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</row>
    <row r="65" spans="1:34" s="44" customFormat="1" ht="17" customHeight="1" collapsed="1" x14ac:dyDescent="0.2">
      <c r="A65" s="20">
        <v>695</v>
      </c>
      <c r="B65" s="20" t="s">
        <v>110</v>
      </c>
      <c r="C65" s="21" t="s">
        <v>111</v>
      </c>
      <c r="D65" s="21">
        <f t="shared" ref="D65:P65" si="162">SUM(D66:D66)</f>
        <v>0</v>
      </c>
      <c r="E65" s="21">
        <f t="shared" si="162"/>
        <v>0</v>
      </c>
      <c r="F65" s="21">
        <f t="shared" si="162"/>
        <v>0</v>
      </c>
      <c r="G65" s="21">
        <f t="shared" si="162"/>
        <v>0</v>
      </c>
      <c r="H65" s="21">
        <f t="shared" si="162"/>
        <v>-294.73</v>
      </c>
      <c r="I65" s="21">
        <f t="shared" si="162"/>
        <v>0</v>
      </c>
      <c r="J65" s="21">
        <f t="shared" si="162"/>
        <v>-194</v>
      </c>
      <c r="K65" s="21">
        <f t="shared" si="162"/>
        <v>0</v>
      </c>
      <c r="L65" s="21">
        <f t="shared" si="162"/>
        <v>-4.0599999999999996</v>
      </c>
      <c r="M65" s="21">
        <f t="shared" si="162"/>
        <v>0</v>
      </c>
      <c r="N65" s="22">
        <f t="shared" si="162"/>
        <v>-234.89</v>
      </c>
      <c r="O65" s="21">
        <f t="shared" si="162"/>
        <v>0</v>
      </c>
      <c r="P65" s="22">
        <f t="shared" si="162"/>
        <v>0</v>
      </c>
      <c r="Q65" s="23"/>
      <c r="R65" s="21">
        <f t="shared" ref="R65:AH65" si="163">SUM(R66:R66)</f>
        <v>0</v>
      </c>
      <c r="S65" s="21">
        <f t="shared" si="163"/>
        <v>0</v>
      </c>
      <c r="T65" s="21">
        <f t="shared" si="163"/>
        <v>0</v>
      </c>
      <c r="U65" s="21">
        <f t="shared" si="163"/>
        <v>0</v>
      </c>
      <c r="V65" s="21">
        <f t="shared" si="163"/>
        <v>0</v>
      </c>
      <c r="W65" s="21">
        <f t="shared" si="163"/>
        <v>0</v>
      </c>
      <c r="X65" s="21">
        <f t="shared" si="163"/>
        <v>0</v>
      </c>
      <c r="Y65" s="21">
        <f t="shared" si="163"/>
        <v>0</v>
      </c>
      <c r="Z65" s="21">
        <f t="shared" si="163"/>
        <v>0</v>
      </c>
      <c r="AA65" s="21">
        <f t="shared" si="163"/>
        <v>0</v>
      </c>
      <c r="AB65" s="21">
        <f t="shared" si="163"/>
        <v>0</v>
      </c>
      <c r="AC65" s="21">
        <f t="shared" si="163"/>
        <v>0</v>
      </c>
      <c r="AD65" s="21">
        <f t="shared" si="163"/>
        <v>0</v>
      </c>
      <c r="AE65" s="21">
        <f t="shared" si="163"/>
        <v>0</v>
      </c>
      <c r="AF65" s="21">
        <f t="shared" si="163"/>
        <v>0</v>
      </c>
      <c r="AG65" s="21">
        <f t="shared" si="163"/>
        <v>0</v>
      </c>
      <c r="AH65" s="21">
        <f t="shared" si="163"/>
        <v>0</v>
      </c>
    </row>
    <row r="66" spans="1:34" s="40" customFormat="1" ht="17" hidden="1" customHeight="1" outlineLevel="1" x14ac:dyDescent="0.2">
      <c r="A66" s="25">
        <v>6952</v>
      </c>
      <c r="B66" s="25" t="s">
        <v>110</v>
      </c>
      <c r="C66" s="26" t="s">
        <v>112</v>
      </c>
      <c r="D66" s="26">
        <v>0</v>
      </c>
      <c r="E66" s="26">
        <v>0</v>
      </c>
      <c r="F66" s="26">
        <v>0</v>
      </c>
      <c r="G66" s="26">
        <v>0</v>
      </c>
      <c r="H66" s="26">
        <v>-294.73</v>
      </c>
      <c r="I66" s="26">
        <v>0</v>
      </c>
      <c r="J66" s="26">
        <v>-194</v>
      </c>
      <c r="K66" s="26">
        <v>0</v>
      </c>
      <c r="L66" s="26">
        <v>-4.0599999999999996</v>
      </c>
      <c r="M66" s="26">
        <v>0</v>
      </c>
      <c r="N66" s="38">
        <v>-234.89</v>
      </c>
      <c r="O66" s="26">
        <v>0</v>
      </c>
      <c r="P66" s="28">
        <f>SUM(R66:AH66)</f>
        <v>0</v>
      </c>
      <c r="Q66" s="39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</row>
    <row r="67" spans="1:34" s="44" customFormat="1" ht="17" customHeight="1" collapsed="1" x14ac:dyDescent="0.2">
      <c r="A67" s="20">
        <v>8</v>
      </c>
      <c r="B67" s="20" t="s">
        <v>113</v>
      </c>
      <c r="C67" s="21" t="s">
        <v>114</v>
      </c>
      <c r="D67" s="21">
        <f>SUM(D69+D71+D73+D75)</f>
        <v>0</v>
      </c>
      <c r="E67" s="21">
        <f t="shared" ref="E67:AH67" si="164">SUM(E69+E71+E73+E75)</f>
        <v>0</v>
      </c>
      <c r="F67" s="21">
        <f t="shared" si="164"/>
        <v>-4405.45</v>
      </c>
      <c r="G67" s="21">
        <f t="shared" si="164"/>
        <v>0</v>
      </c>
      <c r="H67" s="21">
        <f t="shared" si="164"/>
        <v>5301.12</v>
      </c>
      <c r="I67" s="21">
        <f t="shared" si="164"/>
        <v>0</v>
      </c>
      <c r="J67" s="21">
        <f t="shared" si="164"/>
        <v>0</v>
      </c>
      <c r="K67" s="21">
        <f t="shared" si="164"/>
        <v>0</v>
      </c>
      <c r="L67" s="21">
        <f t="shared" si="164"/>
        <v>0</v>
      </c>
      <c r="M67" s="21">
        <f t="shared" si="164"/>
        <v>0</v>
      </c>
      <c r="N67" s="21">
        <f t="shared" si="164"/>
        <v>5584.92</v>
      </c>
      <c r="O67" s="21">
        <f t="shared" si="164"/>
        <v>0</v>
      </c>
      <c r="P67" s="21">
        <f t="shared" si="164"/>
        <v>0</v>
      </c>
      <c r="Q67" s="23"/>
      <c r="R67" s="21">
        <f t="shared" si="164"/>
        <v>0</v>
      </c>
      <c r="S67" s="21">
        <f t="shared" si="164"/>
        <v>0</v>
      </c>
      <c r="T67" s="21">
        <f t="shared" si="164"/>
        <v>0</v>
      </c>
      <c r="U67" s="21">
        <f t="shared" si="164"/>
        <v>0</v>
      </c>
      <c r="V67" s="21">
        <f t="shared" si="164"/>
        <v>0</v>
      </c>
      <c r="W67" s="21">
        <f t="shared" si="164"/>
        <v>0</v>
      </c>
      <c r="X67" s="21">
        <f t="shared" si="164"/>
        <v>0</v>
      </c>
      <c r="Y67" s="21">
        <f t="shared" si="164"/>
        <v>0</v>
      </c>
      <c r="Z67" s="21">
        <f t="shared" si="164"/>
        <v>0</v>
      </c>
      <c r="AA67" s="21">
        <f t="shared" si="164"/>
        <v>0</v>
      </c>
      <c r="AB67" s="21">
        <f t="shared" si="164"/>
        <v>0</v>
      </c>
      <c r="AC67" s="21">
        <f t="shared" si="164"/>
        <v>0</v>
      </c>
      <c r="AD67" s="21">
        <f t="shared" si="164"/>
        <v>0</v>
      </c>
      <c r="AE67" s="21">
        <f t="shared" si="164"/>
        <v>0</v>
      </c>
      <c r="AF67" s="21">
        <f t="shared" si="164"/>
        <v>0</v>
      </c>
      <c r="AG67" s="21">
        <f t="shared" si="164"/>
        <v>0</v>
      </c>
      <c r="AH67" s="21">
        <f t="shared" si="164"/>
        <v>0</v>
      </c>
    </row>
    <row r="68" spans="1:34" s="40" customFormat="1" ht="17" customHeight="1" x14ac:dyDescent="0.2">
      <c r="A68" s="47">
        <v>8191</v>
      </c>
      <c r="B68" s="47">
        <v>810</v>
      </c>
      <c r="C68" s="48" t="s">
        <v>115</v>
      </c>
      <c r="D68" s="49">
        <v>0</v>
      </c>
      <c r="E68" s="49">
        <v>0</v>
      </c>
      <c r="F68" s="49">
        <v>0</v>
      </c>
      <c r="G68" s="49">
        <v>0</v>
      </c>
      <c r="H68" s="49">
        <v>0</v>
      </c>
      <c r="I68" s="49">
        <v>0</v>
      </c>
      <c r="J68" s="49">
        <v>0</v>
      </c>
      <c r="K68" s="49">
        <v>0</v>
      </c>
      <c r="L68" s="49">
        <v>0</v>
      </c>
      <c r="M68" s="49">
        <v>0</v>
      </c>
      <c r="N68" s="50">
        <v>0</v>
      </c>
      <c r="O68" s="49">
        <v>0</v>
      </c>
      <c r="P68" s="50">
        <v>0</v>
      </c>
      <c r="Q68" s="51"/>
      <c r="R68" s="49">
        <v>0</v>
      </c>
      <c r="S68" s="49">
        <v>0</v>
      </c>
      <c r="T68" s="49">
        <v>0</v>
      </c>
      <c r="U68" s="49">
        <v>0</v>
      </c>
      <c r="V68" s="49">
        <v>0</v>
      </c>
      <c r="W68" s="49">
        <v>0</v>
      </c>
      <c r="X68" s="49">
        <v>0</v>
      </c>
      <c r="Y68" s="49">
        <v>0</v>
      </c>
      <c r="Z68" s="49">
        <v>0</v>
      </c>
      <c r="AA68" s="49">
        <v>0</v>
      </c>
      <c r="AB68" s="49">
        <v>0</v>
      </c>
      <c r="AC68" s="49">
        <v>0</v>
      </c>
      <c r="AD68" s="49">
        <v>0</v>
      </c>
      <c r="AE68" s="49">
        <v>0</v>
      </c>
      <c r="AF68" s="49">
        <v>0</v>
      </c>
      <c r="AG68" s="49">
        <v>0</v>
      </c>
      <c r="AH68" s="49">
        <v>0</v>
      </c>
    </row>
    <row r="69" spans="1:34" s="44" customFormat="1" ht="17" customHeight="1" x14ac:dyDescent="0.2">
      <c r="A69" s="20">
        <v>850</v>
      </c>
      <c r="B69" s="20" t="s">
        <v>116</v>
      </c>
      <c r="C69" s="21" t="s">
        <v>117</v>
      </c>
      <c r="D69" s="21">
        <f>D70</f>
        <v>0</v>
      </c>
      <c r="E69" s="21">
        <f t="shared" ref="E69:P69" si="165">E70</f>
        <v>0</v>
      </c>
      <c r="F69" s="21">
        <f t="shared" si="165"/>
        <v>0</v>
      </c>
      <c r="G69" s="21">
        <f t="shared" si="165"/>
        <v>0</v>
      </c>
      <c r="H69" s="21">
        <f t="shared" si="165"/>
        <v>5301.12</v>
      </c>
      <c r="I69" s="21">
        <f t="shared" si="165"/>
        <v>0</v>
      </c>
      <c r="J69" s="21">
        <f t="shared" si="165"/>
        <v>0</v>
      </c>
      <c r="K69" s="21">
        <f t="shared" si="165"/>
        <v>0</v>
      </c>
      <c r="L69" s="21">
        <f t="shared" si="165"/>
        <v>0</v>
      </c>
      <c r="M69" s="21">
        <f t="shared" si="165"/>
        <v>0</v>
      </c>
      <c r="N69" s="22">
        <f t="shared" si="165"/>
        <v>5584.92</v>
      </c>
      <c r="O69" s="21">
        <f t="shared" si="165"/>
        <v>0</v>
      </c>
      <c r="P69" s="22">
        <f t="shared" si="165"/>
        <v>0</v>
      </c>
      <c r="Q69" s="23"/>
      <c r="R69" s="21">
        <f t="shared" ref="R69:AH69" si="166">R70</f>
        <v>0</v>
      </c>
      <c r="S69" s="21">
        <f t="shared" si="166"/>
        <v>0</v>
      </c>
      <c r="T69" s="21">
        <f t="shared" si="166"/>
        <v>0</v>
      </c>
      <c r="U69" s="21">
        <f t="shared" si="166"/>
        <v>0</v>
      </c>
      <c r="V69" s="21">
        <f t="shared" si="166"/>
        <v>0</v>
      </c>
      <c r="W69" s="21">
        <f t="shared" si="166"/>
        <v>0</v>
      </c>
      <c r="X69" s="21">
        <f t="shared" si="166"/>
        <v>0</v>
      </c>
      <c r="Y69" s="21">
        <f t="shared" si="166"/>
        <v>0</v>
      </c>
      <c r="Z69" s="21">
        <f t="shared" si="166"/>
        <v>0</v>
      </c>
      <c r="AA69" s="21">
        <f t="shared" si="166"/>
        <v>0</v>
      </c>
      <c r="AB69" s="21">
        <f t="shared" si="166"/>
        <v>0</v>
      </c>
      <c r="AC69" s="21">
        <f t="shared" si="166"/>
        <v>0</v>
      </c>
      <c r="AD69" s="21">
        <f t="shared" si="166"/>
        <v>0</v>
      </c>
      <c r="AE69" s="21">
        <f t="shared" si="166"/>
        <v>0</v>
      </c>
      <c r="AF69" s="21">
        <f t="shared" si="166"/>
        <v>0</v>
      </c>
      <c r="AG69" s="21">
        <f t="shared" si="166"/>
        <v>0</v>
      </c>
      <c r="AH69" s="21">
        <f t="shared" si="166"/>
        <v>0</v>
      </c>
    </row>
    <row r="70" spans="1:34" s="40" customFormat="1" ht="17" hidden="1" customHeight="1" outlineLevel="1" x14ac:dyDescent="0.2">
      <c r="A70" s="25">
        <v>8500</v>
      </c>
      <c r="B70" s="25" t="s">
        <v>116</v>
      </c>
      <c r="C70" s="26" t="s">
        <v>118</v>
      </c>
      <c r="D70" s="26">
        <v>0</v>
      </c>
      <c r="E70" s="26">
        <v>0</v>
      </c>
      <c r="F70" s="26">
        <v>0</v>
      </c>
      <c r="G70" s="26">
        <v>0</v>
      </c>
      <c r="H70" s="26">
        <v>5301.12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38">
        <v>5584.92</v>
      </c>
      <c r="O70" s="26">
        <v>0</v>
      </c>
      <c r="P70" s="28">
        <f>SUM(R70:AH70)</f>
        <v>0</v>
      </c>
      <c r="Q70" s="39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</row>
    <row r="71" spans="1:34" s="44" customFormat="1" ht="17" customHeight="1" collapsed="1" x14ac:dyDescent="0.2">
      <c r="A71" s="20">
        <v>851</v>
      </c>
      <c r="B71" s="20" t="s">
        <v>119</v>
      </c>
      <c r="C71" s="21" t="s">
        <v>120</v>
      </c>
      <c r="D71" s="21">
        <f>D72</f>
        <v>0</v>
      </c>
      <c r="E71" s="21">
        <f t="shared" ref="E71:P71" si="167">E72</f>
        <v>0</v>
      </c>
      <c r="F71" s="21">
        <f t="shared" si="167"/>
        <v>-130</v>
      </c>
      <c r="G71" s="21">
        <f t="shared" si="167"/>
        <v>0</v>
      </c>
      <c r="H71" s="21">
        <f t="shared" si="167"/>
        <v>0</v>
      </c>
      <c r="I71" s="21">
        <f t="shared" si="167"/>
        <v>0</v>
      </c>
      <c r="J71" s="21">
        <f t="shared" si="167"/>
        <v>0</v>
      </c>
      <c r="K71" s="21">
        <f t="shared" si="167"/>
        <v>0</v>
      </c>
      <c r="L71" s="21">
        <f t="shared" si="167"/>
        <v>0</v>
      </c>
      <c r="M71" s="21">
        <f t="shared" si="167"/>
        <v>0</v>
      </c>
      <c r="N71" s="22">
        <f t="shared" si="167"/>
        <v>0</v>
      </c>
      <c r="O71" s="21">
        <f t="shared" si="167"/>
        <v>0</v>
      </c>
      <c r="P71" s="22">
        <f t="shared" si="167"/>
        <v>0</v>
      </c>
      <c r="Q71" s="23"/>
      <c r="R71" s="21">
        <f t="shared" ref="R71:AH71" si="168">R72</f>
        <v>0</v>
      </c>
      <c r="S71" s="21">
        <f t="shared" si="168"/>
        <v>0</v>
      </c>
      <c r="T71" s="21">
        <f t="shared" si="168"/>
        <v>0</v>
      </c>
      <c r="U71" s="21">
        <f t="shared" si="168"/>
        <v>0</v>
      </c>
      <c r="V71" s="21">
        <f t="shared" si="168"/>
        <v>0</v>
      </c>
      <c r="W71" s="21">
        <f t="shared" si="168"/>
        <v>0</v>
      </c>
      <c r="X71" s="21">
        <f t="shared" si="168"/>
        <v>0</v>
      </c>
      <c r="Y71" s="21">
        <f t="shared" si="168"/>
        <v>0</v>
      </c>
      <c r="Z71" s="21">
        <f t="shared" si="168"/>
        <v>0</v>
      </c>
      <c r="AA71" s="21">
        <f t="shared" si="168"/>
        <v>0</v>
      </c>
      <c r="AB71" s="21">
        <f t="shared" si="168"/>
        <v>0</v>
      </c>
      <c r="AC71" s="21">
        <f t="shared" si="168"/>
        <v>0</v>
      </c>
      <c r="AD71" s="21">
        <f t="shared" si="168"/>
        <v>0</v>
      </c>
      <c r="AE71" s="21">
        <f t="shared" si="168"/>
        <v>0</v>
      </c>
      <c r="AF71" s="21">
        <f t="shared" si="168"/>
        <v>0</v>
      </c>
      <c r="AG71" s="21">
        <f t="shared" si="168"/>
        <v>0</v>
      </c>
      <c r="AH71" s="21">
        <f t="shared" si="168"/>
        <v>0</v>
      </c>
    </row>
    <row r="72" spans="1:34" s="40" customFormat="1" ht="17" hidden="1" customHeight="1" outlineLevel="1" x14ac:dyDescent="0.2">
      <c r="A72" s="25">
        <v>8510</v>
      </c>
      <c r="B72" s="25" t="s">
        <v>119</v>
      </c>
      <c r="C72" s="26" t="s">
        <v>121</v>
      </c>
      <c r="D72" s="27">
        <v>0</v>
      </c>
      <c r="E72" s="27">
        <v>0</v>
      </c>
      <c r="F72" s="27">
        <v>-130</v>
      </c>
      <c r="G72" s="27">
        <v>0</v>
      </c>
      <c r="H72" s="27">
        <v>0</v>
      </c>
      <c r="I72" s="27">
        <v>0</v>
      </c>
      <c r="J72" s="27">
        <v>0</v>
      </c>
      <c r="K72" s="27">
        <v>0</v>
      </c>
      <c r="L72" s="27">
        <v>0</v>
      </c>
      <c r="M72" s="27">
        <v>0</v>
      </c>
      <c r="N72" s="38"/>
      <c r="O72" s="26">
        <v>0</v>
      </c>
      <c r="P72" s="28">
        <f>SUM(R72:AH72)</f>
        <v>0</v>
      </c>
      <c r="Q72" s="39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</row>
    <row r="73" spans="1:34" s="44" customFormat="1" ht="17" customHeight="1" collapsed="1" x14ac:dyDescent="0.2">
      <c r="A73" s="20">
        <v>860</v>
      </c>
      <c r="B73" s="20" t="s">
        <v>122</v>
      </c>
      <c r="C73" s="21" t="s">
        <v>123</v>
      </c>
      <c r="D73" s="21">
        <f>D74</f>
        <v>0</v>
      </c>
      <c r="E73" s="21">
        <f t="shared" ref="E73:P73" si="169">E74</f>
        <v>0</v>
      </c>
      <c r="F73" s="21">
        <f t="shared" si="169"/>
        <v>-4250</v>
      </c>
      <c r="G73" s="21">
        <f t="shared" si="169"/>
        <v>0</v>
      </c>
      <c r="H73" s="21">
        <f t="shared" si="169"/>
        <v>0</v>
      </c>
      <c r="I73" s="21">
        <f t="shared" si="169"/>
        <v>0</v>
      </c>
      <c r="J73" s="21">
        <f t="shared" si="169"/>
        <v>0</v>
      </c>
      <c r="K73" s="21">
        <f t="shared" si="169"/>
        <v>0</v>
      </c>
      <c r="L73" s="21">
        <f t="shared" si="169"/>
        <v>0</v>
      </c>
      <c r="M73" s="21">
        <f t="shared" si="169"/>
        <v>0</v>
      </c>
      <c r="N73" s="22">
        <f t="shared" si="169"/>
        <v>0</v>
      </c>
      <c r="O73" s="21">
        <f t="shared" si="169"/>
        <v>0</v>
      </c>
      <c r="P73" s="22">
        <f t="shared" si="169"/>
        <v>0</v>
      </c>
      <c r="Q73" s="23"/>
      <c r="R73" s="21">
        <f t="shared" ref="R73:AH73" si="170">R74</f>
        <v>0</v>
      </c>
      <c r="S73" s="21">
        <f t="shared" si="170"/>
        <v>0</v>
      </c>
      <c r="T73" s="21">
        <f t="shared" si="170"/>
        <v>0</v>
      </c>
      <c r="U73" s="21">
        <f t="shared" si="170"/>
        <v>0</v>
      </c>
      <c r="V73" s="21">
        <f t="shared" si="170"/>
        <v>0</v>
      </c>
      <c r="W73" s="21">
        <f t="shared" si="170"/>
        <v>0</v>
      </c>
      <c r="X73" s="21">
        <f t="shared" si="170"/>
        <v>0</v>
      </c>
      <c r="Y73" s="21">
        <f t="shared" si="170"/>
        <v>0</v>
      </c>
      <c r="Z73" s="21">
        <f t="shared" si="170"/>
        <v>0</v>
      </c>
      <c r="AA73" s="21">
        <f t="shared" si="170"/>
        <v>0</v>
      </c>
      <c r="AB73" s="21">
        <f t="shared" si="170"/>
        <v>0</v>
      </c>
      <c r="AC73" s="21">
        <f t="shared" si="170"/>
        <v>0</v>
      </c>
      <c r="AD73" s="21">
        <f t="shared" si="170"/>
        <v>0</v>
      </c>
      <c r="AE73" s="21">
        <f t="shared" si="170"/>
        <v>0</v>
      </c>
      <c r="AF73" s="21">
        <f t="shared" si="170"/>
        <v>0</v>
      </c>
      <c r="AG73" s="21">
        <f t="shared" si="170"/>
        <v>0</v>
      </c>
      <c r="AH73" s="21">
        <f t="shared" si="170"/>
        <v>0</v>
      </c>
    </row>
    <row r="74" spans="1:34" s="40" customFormat="1" ht="17" hidden="1" customHeight="1" outlineLevel="1" x14ac:dyDescent="0.2">
      <c r="A74" s="25">
        <v>8600</v>
      </c>
      <c r="B74" s="25" t="s">
        <v>122</v>
      </c>
      <c r="C74" s="26" t="s">
        <v>124</v>
      </c>
      <c r="D74" s="26">
        <v>0</v>
      </c>
      <c r="E74" s="26">
        <v>0</v>
      </c>
      <c r="F74" s="26">
        <v>-4250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38"/>
      <c r="O74" s="26">
        <v>0</v>
      </c>
      <c r="P74" s="28">
        <f>SUM(R74:AH74)</f>
        <v>0</v>
      </c>
      <c r="Q74" s="39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</row>
    <row r="75" spans="1:34" s="44" customFormat="1" ht="17" customHeight="1" collapsed="1" x14ac:dyDescent="0.2">
      <c r="A75" s="20">
        <v>871</v>
      </c>
      <c r="B75" s="20" t="s">
        <v>125</v>
      </c>
      <c r="C75" s="21" t="s">
        <v>126</v>
      </c>
      <c r="D75" s="21">
        <f>D76</f>
        <v>0</v>
      </c>
      <c r="E75" s="21">
        <f t="shared" ref="E75:P75" si="171">E76</f>
        <v>0</v>
      </c>
      <c r="F75" s="21">
        <f t="shared" si="171"/>
        <v>-25.45</v>
      </c>
      <c r="G75" s="21">
        <f t="shared" si="171"/>
        <v>0</v>
      </c>
      <c r="H75" s="21">
        <f t="shared" si="171"/>
        <v>0</v>
      </c>
      <c r="I75" s="21">
        <f t="shared" si="171"/>
        <v>0</v>
      </c>
      <c r="J75" s="21">
        <f t="shared" si="171"/>
        <v>0</v>
      </c>
      <c r="K75" s="21">
        <f t="shared" si="171"/>
        <v>0</v>
      </c>
      <c r="L75" s="21">
        <f t="shared" si="171"/>
        <v>0</v>
      </c>
      <c r="M75" s="21">
        <f t="shared" si="171"/>
        <v>0</v>
      </c>
      <c r="N75" s="22">
        <f t="shared" si="171"/>
        <v>0</v>
      </c>
      <c r="O75" s="21">
        <f t="shared" si="171"/>
        <v>0</v>
      </c>
      <c r="P75" s="22">
        <f t="shared" si="171"/>
        <v>0</v>
      </c>
      <c r="Q75" s="23"/>
      <c r="R75" s="21">
        <f t="shared" ref="R75:AH75" si="172">R76</f>
        <v>0</v>
      </c>
      <c r="S75" s="21">
        <f t="shared" si="172"/>
        <v>0</v>
      </c>
      <c r="T75" s="21">
        <f t="shared" si="172"/>
        <v>0</v>
      </c>
      <c r="U75" s="21">
        <f t="shared" si="172"/>
        <v>0</v>
      </c>
      <c r="V75" s="21">
        <f t="shared" si="172"/>
        <v>0</v>
      </c>
      <c r="W75" s="21">
        <f t="shared" si="172"/>
        <v>0</v>
      </c>
      <c r="X75" s="21">
        <f t="shared" si="172"/>
        <v>0</v>
      </c>
      <c r="Y75" s="21">
        <f t="shared" si="172"/>
        <v>0</v>
      </c>
      <c r="Z75" s="21">
        <f t="shared" si="172"/>
        <v>0</v>
      </c>
      <c r="AA75" s="21">
        <f t="shared" si="172"/>
        <v>0</v>
      </c>
      <c r="AB75" s="21">
        <f t="shared" si="172"/>
        <v>0</v>
      </c>
      <c r="AC75" s="21">
        <f t="shared" si="172"/>
        <v>0</v>
      </c>
      <c r="AD75" s="21">
        <f t="shared" si="172"/>
        <v>0</v>
      </c>
      <c r="AE75" s="21">
        <f t="shared" si="172"/>
        <v>0</v>
      </c>
      <c r="AF75" s="21">
        <f t="shared" si="172"/>
        <v>0</v>
      </c>
      <c r="AG75" s="21">
        <f t="shared" si="172"/>
        <v>0</v>
      </c>
      <c r="AH75" s="21">
        <f t="shared" si="172"/>
        <v>0</v>
      </c>
    </row>
    <row r="76" spans="1:34" s="40" customFormat="1" ht="17" hidden="1" customHeight="1" outlineLevel="1" x14ac:dyDescent="0.2">
      <c r="A76" s="25">
        <v>8710</v>
      </c>
      <c r="B76" s="25" t="s">
        <v>125</v>
      </c>
      <c r="C76" s="26" t="s">
        <v>127</v>
      </c>
      <c r="D76" s="27">
        <v>0</v>
      </c>
      <c r="E76" s="27">
        <v>0</v>
      </c>
      <c r="F76" s="27">
        <v>-25.45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38"/>
      <c r="O76" s="26">
        <v>0</v>
      </c>
      <c r="P76" s="28">
        <f>SUM(R76:AH76)</f>
        <v>0</v>
      </c>
      <c r="Q76" s="39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</row>
    <row r="77" spans="1:34" s="40" customFormat="1" ht="17" customHeight="1" collapsed="1" x14ac:dyDescent="0.2">
      <c r="A77" s="25"/>
      <c r="B77" s="25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38"/>
      <c r="O77" s="26"/>
      <c r="P77" s="38"/>
      <c r="Q77" s="39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</row>
    <row r="78" spans="1:34" s="40" customFormat="1" ht="17" customHeight="1" x14ac:dyDescent="0.2">
      <c r="A78" s="52"/>
      <c r="B78" s="53"/>
      <c r="C78" s="54" t="s">
        <v>128</v>
      </c>
      <c r="D78" s="55">
        <f t="shared" ref="D78:P78" si="173">D4-D25</f>
        <v>0</v>
      </c>
      <c r="E78" s="55">
        <f t="shared" si="173"/>
        <v>-11750</v>
      </c>
      <c r="F78" s="55">
        <f t="shared" si="173"/>
        <v>-23503.31</v>
      </c>
      <c r="G78" s="55">
        <f t="shared" si="173"/>
        <v>-19120</v>
      </c>
      <c r="H78" s="55">
        <f t="shared" si="173"/>
        <v>-10844.919999999998</v>
      </c>
      <c r="I78" s="55">
        <f t="shared" si="173"/>
        <v>-17485</v>
      </c>
      <c r="J78" s="55">
        <f t="shared" si="173"/>
        <v>835.27999999999884</v>
      </c>
      <c r="K78" s="55">
        <f t="shared" si="173"/>
        <v>-21200</v>
      </c>
      <c r="L78" s="55">
        <f t="shared" si="173"/>
        <v>10355.619999999999</v>
      </c>
      <c r="M78" s="55">
        <f t="shared" si="173"/>
        <v>-20850</v>
      </c>
      <c r="N78" s="56">
        <f t="shared" si="173"/>
        <v>-7771.4899999999943</v>
      </c>
      <c r="O78" s="55">
        <f t="shared" si="173"/>
        <v>-11125</v>
      </c>
      <c r="P78" s="56">
        <f t="shared" si="173"/>
        <v>-9625</v>
      </c>
      <c r="Q78" s="46"/>
      <c r="R78" s="55">
        <f t="shared" ref="R78:AH78" si="174">R4-R25</f>
        <v>-4000</v>
      </c>
      <c r="S78" s="55">
        <f t="shared" si="174"/>
        <v>-9000</v>
      </c>
      <c r="T78" s="55">
        <f t="shared" si="174"/>
        <v>0</v>
      </c>
      <c r="U78" s="55">
        <f t="shared" si="174"/>
        <v>-850</v>
      </c>
      <c r="V78" s="55">
        <f t="shared" si="174"/>
        <v>1625</v>
      </c>
      <c r="W78" s="55">
        <f t="shared" si="174"/>
        <v>-4000</v>
      </c>
      <c r="X78" s="55">
        <f t="shared" si="174"/>
        <v>-7500</v>
      </c>
      <c r="Y78" s="55">
        <f t="shared" si="174"/>
        <v>9000</v>
      </c>
      <c r="Z78" s="55">
        <f t="shared" si="174"/>
        <v>0</v>
      </c>
      <c r="AA78" s="55">
        <f t="shared" si="174"/>
        <v>-2500</v>
      </c>
      <c r="AB78" s="55">
        <f t="shared" si="174"/>
        <v>1850</v>
      </c>
      <c r="AC78" s="55">
        <f t="shared" si="174"/>
        <v>4250</v>
      </c>
      <c r="AD78" s="55">
        <f t="shared" si="174"/>
        <v>1500</v>
      </c>
      <c r="AE78" s="55">
        <f t="shared" si="174"/>
        <v>0</v>
      </c>
      <c r="AF78" s="55">
        <f t="shared" si="174"/>
        <v>0</v>
      </c>
      <c r="AG78" s="55">
        <f t="shared" si="174"/>
        <v>0</v>
      </c>
      <c r="AH78" s="55">
        <f t="shared" si="174"/>
        <v>0</v>
      </c>
    </row>
    <row r="80" spans="1:34" ht="17" customHeight="1" x14ac:dyDescent="0.2">
      <c r="L80" s="37"/>
    </row>
    <row r="86" spans="1:11" ht="17" customHeight="1" x14ac:dyDescent="0.2">
      <c r="A86" s="58" t="s">
        <v>129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</row>
    <row r="87" spans="1:11" ht="17" customHeight="1" x14ac:dyDescent="0.2">
      <c r="A87" s="58" t="s">
        <v>130</v>
      </c>
      <c r="B87" s="58"/>
      <c r="C87" s="58" t="s">
        <v>30</v>
      </c>
      <c r="D87" s="58"/>
      <c r="E87" s="58"/>
      <c r="F87" s="58"/>
      <c r="G87" s="58"/>
      <c r="H87" s="58"/>
      <c r="I87" s="58" t="s">
        <v>131</v>
      </c>
      <c r="J87" s="58" t="s">
        <v>132</v>
      </c>
      <c r="K87" s="58" t="s">
        <v>133</v>
      </c>
    </row>
    <row r="88" spans="1:11" ht="17" customHeight="1" x14ac:dyDescent="0.2">
      <c r="A88" s="59">
        <v>3230</v>
      </c>
      <c r="B88" s="59"/>
      <c r="C88" s="59" t="s">
        <v>134</v>
      </c>
      <c r="D88" s="59"/>
      <c r="E88" s="59"/>
      <c r="F88" s="59"/>
      <c r="G88" s="59"/>
      <c r="H88" s="59"/>
      <c r="I88" s="60"/>
      <c r="J88" s="60">
        <f t="shared" ref="J88:J93" si="175">VLOOKUP(A88,$A$3:$N$76,14,FALSE)</f>
        <v>558</v>
      </c>
      <c r="K88" s="60">
        <f>J88</f>
        <v>558</v>
      </c>
    </row>
    <row r="89" spans="1:11" ht="17" customHeight="1" x14ac:dyDescent="0.2">
      <c r="A89" s="59">
        <v>3300</v>
      </c>
      <c r="B89" s="59"/>
      <c r="C89" s="59" t="s">
        <v>54</v>
      </c>
      <c r="D89" s="59"/>
      <c r="E89" s="59"/>
      <c r="F89" s="59"/>
      <c r="G89" s="59"/>
      <c r="H89" s="59"/>
      <c r="I89" s="60"/>
      <c r="J89" s="60">
        <f t="shared" si="175"/>
        <v>3025</v>
      </c>
      <c r="K89" s="60">
        <f>J89</f>
        <v>3025</v>
      </c>
    </row>
    <row r="90" spans="1:11" ht="17" customHeight="1" x14ac:dyDescent="0.2">
      <c r="A90" s="59">
        <v>3302</v>
      </c>
      <c r="B90" s="59"/>
      <c r="C90" s="59" t="s">
        <v>135</v>
      </c>
      <c r="D90" s="59"/>
      <c r="E90" s="59"/>
      <c r="F90" s="59"/>
      <c r="G90" s="59"/>
      <c r="H90" s="59"/>
      <c r="I90" s="60"/>
      <c r="J90" s="60">
        <f t="shared" si="175"/>
        <v>0</v>
      </c>
      <c r="K90" s="60">
        <f t="shared" ref="K90:K92" si="176">J90</f>
        <v>0</v>
      </c>
    </row>
    <row r="91" spans="1:11" ht="17" customHeight="1" x14ac:dyDescent="0.2">
      <c r="A91" s="59">
        <v>3342</v>
      </c>
      <c r="B91" s="59"/>
      <c r="C91" s="59" t="s">
        <v>58</v>
      </c>
      <c r="D91" s="59"/>
      <c r="E91" s="59"/>
      <c r="F91" s="59"/>
      <c r="G91" s="59"/>
      <c r="H91" s="59"/>
      <c r="I91" s="60"/>
      <c r="J91" s="60">
        <f t="shared" si="175"/>
        <v>20413.310000000001</v>
      </c>
      <c r="K91" s="60">
        <f t="shared" si="176"/>
        <v>20413.310000000001</v>
      </c>
    </row>
    <row r="92" spans="1:11" ht="17" customHeight="1" x14ac:dyDescent="0.2">
      <c r="A92" s="59">
        <v>3620</v>
      </c>
      <c r="B92" s="59"/>
      <c r="C92" s="59" t="s">
        <v>63</v>
      </c>
      <c r="D92" s="59"/>
      <c r="E92" s="59"/>
      <c r="F92" s="59"/>
      <c r="G92" s="59"/>
      <c r="H92" s="59"/>
      <c r="I92" s="60"/>
      <c r="J92" s="60">
        <f t="shared" si="175"/>
        <v>2000</v>
      </c>
      <c r="K92" s="60">
        <f t="shared" si="176"/>
        <v>2000</v>
      </c>
    </row>
    <row r="93" spans="1:11" ht="17" customHeight="1" x14ac:dyDescent="0.2">
      <c r="A93" s="59">
        <v>3660</v>
      </c>
      <c r="B93" s="59"/>
      <c r="C93" s="59" t="s">
        <v>64</v>
      </c>
      <c r="D93" s="59"/>
      <c r="E93" s="59"/>
      <c r="F93" s="59"/>
      <c r="G93" s="59"/>
      <c r="H93" s="59"/>
      <c r="I93" s="60"/>
      <c r="J93" s="60">
        <f t="shared" si="175"/>
        <v>500</v>
      </c>
      <c r="K93" s="60">
        <f>J93</f>
        <v>500</v>
      </c>
    </row>
    <row r="94" spans="1:11" ht="17" customHeight="1" x14ac:dyDescent="0.2">
      <c r="A94" s="59"/>
      <c r="B94" s="59"/>
      <c r="C94" s="58" t="s">
        <v>136</v>
      </c>
      <c r="D94" s="58"/>
      <c r="E94" s="58"/>
      <c r="F94" s="58"/>
      <c r="G94" s="58"/>
      <c r="H94" s="58"/>
      <c r="I94" s="61"/>
      <c r="J94" s="61">
        <f>SUM(J88:J93)</f>
        <v>26496.31</v>
      </c>
      <c r="K94" s="61">
        <f>J94</f>
        <v>26496.31</v>
      </c>
    </row>
    <row r="95" spans="1:11" ht="17" customHeight="1" x14ac:dyDescent="0.2">
      <c r="A95" s="58" t="s">
        <v>137</v>
      </c>
      <c r="B95" s="58"/>
      <c r="C95" s="58"/>
      <c r="D95" s="58"/>
      <c r="E95" s="58"/>
      <c r="F95" s="58"/>
      <c r="G95" s="58"/>
      <c r="H95" s="58"/>
      <c r="I95" s="61"/>
      <c r="J95" s="61"/>
      <c r="K95" s="61"/>
    </row>
    <row r="96" spans="1:11" ht="17" customHeight="1" x14ac:dyDescent="0.2">
      <c r="A96" s="59">
        <v>4600</v>
      </c>
      <c r="B96" s="59"/>
      <c r="C96" s="59" t="s">
        <v>138</v>
      </c>
      <c r="D96" s="59"/>
      <c r="E96" s="59"/>
      <c r="F96" s="59"/>
      <c r="G96" s="59"/>
      <c r="H96" s="59"/>
      <c r="I96" s="60">
        <f t="shared" ref="I96:I110" si="177">VLOOKUP(A96,$A$3:$N$76,14,FALSE)</f>
        <v>1167.8</v>
      </c>
      <c r="J96" s="60"/>
      <c r="K96" s="62">
        <f>I96</f>
        <v>1167.8</v>
      </c>
    </row>
    <row r="97" spans="1:11" ht="17" customHeight="1" x14ac:dyDescent="0.2">
      <c r="A97" s="59">
        <v>4610</v>
      </c>
      <c r="B97" s="59"/>
      <c r="C97" s="59" t="s">
        <v>73</v>
      </c>
      <c r="D97" s="59"/>
      <c r="E97" s="59"/>
      <c r="F97" s="59"/>
      <c r="G97" s="59"/>
      <c r="H97" s="59"/>
      <c r="I97" s="60">
        <f t="shared" si="177"/>
        <v>229.8</v>
      </c>
      <c r="J97" s="60"/>
      <c r="K97" s="62">
        <f t="shared" ref="K97:K111" si="178">I97</f>
        <v>229.8</v>
      </c>
    </row>
    <row r="98" spans="1:11" ht="17" customHeight="1" x14ac:dyDescent="0.2">
      <c r="A98" s="59">
        <v>6300</v>
      </c>
      <c r="B98" s="59"/>
      <c r="C98" s="59" t="s">
        <v>79</v>
      </c>
      <c r="D98" s="59"/>
      <c r="E98" s="59"/>
      <c r="F98" s="59"/>
      <c r="G98" s="59"/>
      <c r="H98" s="59"/>
      <c r="I98" s="60">
        <f t="shared" si="177"/>
        <v>730</v>
      </c>
      <c r="J98" s="60"/>
      <c r="K98" s="62">
        <f t="shared" si="178"/>
        <v>730</v>
      </c>
    </row>
    <row r="99" spans="1:11" ht="17" customHeight="1" x14ac:dyDescent="0.2">
      <c r="A99" s="59">
        <v>65639</v>
      </c>
      <c r="B99" s="59"/>
      <c r="C99" s="59" t="s">
        <v>86</v>
      </c>
      <c r="D99" s="59"/>
      <c r="E99" s="59"/>
      <c r="F99" s="59"/>
      <c r="G99" s="59"/>
      <c r="H99" s="59"/>
      <c r="I99" s="60">
        <f t="shared" si="177"/>
        <v>3681.07</v>
      </c>
      <c r="J99" s="60"/>
      <c r="K99" s="62">
        <f t="shared" si="178"/>
        <v>3681.07</v>
      </c>
    </row>
    <row r="100" spans="1:11" ht="17" customHeight="1" x14ac:dyDescent="0.2">
      <c r="A100" s="59">
        <v>65640</v>
      </c>
      <c r="B100" s="59"/>
      <c r="C100" s="59" t="s">
        <v>87</v>
      </c>
      <c r="D100" s="59"/>
      <c r="E100" s="59"/>
      <c r="F100" s="59"/>
      <c r="G100" s="59"/>
      <c r="H100" s="59"/>
      <c r="I100" s="60">
        <f t="shared" si="177"/>
        <v>2362.54</v>
      </c>
      <c r="J100" s="60"/>
      <c r="K100" s="62">
        <f t="shared" si="178"/>
        <v>2362.54</v>
      </c>
    </row>
    <row r="101" spans="1:11" ht="17" customHeight="1" x14ac:dyDescent="0.2">
      <c r="A101" s="59">
        <v>65646</v>
      </c>
      <c r="B101" s="59"/>
      <c r="C101" s="59" t="s">
        <v>89</v>
      </c>
      <c r="D101" s="59"/>
      <c r="E101" s="59"/>
      <c r="F101" s="59"/>
      <c r="G101" s="59"/>
      <c r="H101" s="59"/>
      <c r="I101" s="60">
        <f t="shared" si="177"/>
        <v>283.98</v>
      </c>
      <c r="J101" s="60"/>
      <c r="K101" s="62">
        <f t="shared" si="178"/>
        <v>283.98</v>
      </c>
    </row>
    <row r="102" spans="1:11" ht="17" customHeight="1" x14ac:dyDescent="0.2">
      <c r="A102" s="59">
        <v>6581</v>
      </c>
      <c r="B102" s="59"/>
      <c r="C102" s="59" t="s">
        <v>94</v>
      </c>
      <c r="D102" s="59"/>
      <c r="E102" s="59"/>
      <c r="F102" s="59"/>
      <c r="G102" s="59"/>
      <c r="H102" s="59"/>
      <c r="I102" s="60">
        <f t="shared" si="177"/>
        <v>1725.06</v>
      </c>
      <c r="J102" s="60"/>
      <c r="K102" s="62">
        <f t="shared" si="178"/>
        <v>1725.06</v>
      </c>
    </row>
    <row r="103" spans="1:11" ht="17" customHeight="1" x14ac:dyDescent="0.2">
      <c r="A103" s="59">
        <v>6590</v>
      </c>
      <c r="B103" s="59"/>
      <c r="C103" s="59" t="s">
        <v>96</v>
      </c>
      <c r="D103" s="59"/>
      <c r="E103" s="59"/>
      <c r="F103" s="59"/>
      <c r="G103" s="59"/>
      <c r="H103" s="59"/>
      <c r="I103" s="60">
        <f t="shared" si="177"/>
        <v>2928.5</v>
      </c>
      <c r="J103" s="60"/>
      <c r="K103" s="62">
        <f t="shared" si="178"/>
        <v>2928.5</v>
      </c>
    </row>
    <row r="104" spans="1:11" ht="17" customHeight="1" x14ac:dyDescent="0.2">
      <c r="A104" s="59">
        <v>6600</v>
      </c>
      <c r="B104" s="59"/>
      <c r="C104" s="59" t="s">
        <v>99</v>
      </c>
      <c r="D104" s="59"/>
      <c r="E104" s="59"/>
      <c r="F104" s="59"/>
      <c r="G104" s="59"/>
      <c r="H104" s="59"/>
      <c r="I104" s="60">
        <f t="shared" si="177"/>
        <v>11761.15</v>
      </c>
      <c r="J104" s="60"/>
      <c r="K104" s="62">
        <f t="shared" si="178"/>
        <v>11761.15</v>
      </c>
    </row>
    <row r="105" spans="1:11" ht="17" customHeight="1" x14ac:dyDescent="0.2">
      <c r="A105" s="59">
        <v>6702</v>
      </c>
      <c r="B105" s="59"/>
      <c r="C105" s="59" t="s">
        <v>65</v>
      </c>
      <c r="D105" s="59"/>
      <c r="E105" s="59"/>
      <c r="F105" s="59"/>
      <c r="G105" s="59"/>
      <c r="H105" s="59"/>
      <c r="I105" s="60">
        <f t="shared" si="177"/>
        <v>0</v>
      </c>
      <c r="J105" s="60"/>
      <c r="K105" s="62">
        <f t="shared" si="178"/>
        <v>0</v>
      </c>
    </row>
    <row r="106" spans="1:11" ht="17" customHeight="1" x14ac:dyDescent="0.2">
      <c r="A106" s="59">
        <v>6703</v>
      </c>
      <c r="B106" s="59"/>
      <c r="C106" s="59" t="s">
        <v>103</v>
      </c>
      <c r="D106" s="59"/>
      <c r="E106" s="59"/>
      <c r="F106" s="59"/>
      <c r="G106" s="59"/>
      <c r="H106" s="59"/>
      <c r="I106" s="60">
        <f t="shared" si="177"/>
        <v>4000</v>
      </c>
      <c r="J106" s="60"/>
      <c r="K106" s="62">
        <f t="shared" si="178"/>
        <v>4000</v>
      </c>
    </row>
    <row r="107" spans="1:11" ht="17" customHeight="1" x14ac:dyDescent="0.2">
      <c r="A107" s="59">
        <v>6940</v>
      </c>
      <c r="B107" s="59"/>
      <c r="C107" s="59" t="s">
        <v>107</v>
      </c>
      <c r="D107" s="59"/>
      <c r="E107" s="59"/>
      <c r="F107" s="59"/>
      <c r="G107" s="59"/>
      <c r="H107" s="59"/>
      <c r="I107" s="60">
        <f t="shared" si="177"/>
        <v>45.02</v>
      </c>
      <c r="J107" s="60"/>
      <c r="K107" s="62">
        <f t="shared" si="178"/>
        <v>45.02</v>
      </c>
    </row>
    <row r="108" spans="1:11" ht="17" customHeight="1" x14ac:dyDescent="0.2">
      <c r="A108" s="59">
        <v>6942</v>
      </c>
      <c r="B108" s="59"/>
      <c r="C108" s="59" t="s">
        <v>108</v>
      </c>
      <c r="D108" s="59"/>
      <c r="E108" s="59"/>
      <c r="F108" s="59"/>
      <c r="G108" s="59"/>
      <c r="H108" s="59"/>
      <c r="I108" s="60">
        <f t="shared" si="177"/>
        <v>2.85</v>
      </c>
      <c r="J108" s="60"/>
      <c r="K108" s="62">
        <f t="shared" si="178"/>
        <v>2.85</v>
      </c>
    </row>
    <row r="109" spans="1:11" ht="17" customHeight="1" x14ac:dyDescent="0.2">
      <c r="A109" s="59">
        <v>6952</v>
      </c>
      <c r="B109" s="59"/>
      <c r="C109" s="59" t="s">
        <v>112</v>
      </c>
      <c r="D109" s="59"/>
      <c r="E109" s="59"/>
      <c r="F109" s="59"/>
      <c r="G109" s="59"/>
      <c r="H109" s="59"/>
      <c r="I109" s="60">
        <f t="shared" si="177"/>
        <v>-234.89</v>
      </c>
      <c r="J109" s="60"/>
      <c r="K109" s="62">
        <f t="shared" si="178"/>
        <v>-234.89</v>
      </c>
    </row>
    <row r="110" spans="1:11" ht="17" customHeight="1" x14ac:dyDescent="0.2">
      <c r="A110" s="59">
        <v>8500</v>
      </c>
      <c r="B110" s="59"/>
      <c r="C110" s="59" t="s">
        <v>118</v>
      </c>
      <c r="D110" s="59"/>
      <c r="E110" s="59"/>
      <c r="F110" s="59"/>
      <c r="G110" s="59"/>
      <c r="H110" s="59"/>
      <c r="I110" s="60">
        <f t="shared" si="177"/>
        <v>5584.92</v>
      </c>
      <c r="J110" s="60"/>
      <c r="K110" s="62">
        <f t="shared" si="178"/>
        <v>5584.92</v>
      </c>
    </row>
    <row r="111" spans="1:11" ht="17" customHeight="1" x14ac:dyDescent="0.2">
      <c r="A111" s="59"/>
      <c r="B111" s="59"/>
      <c r="C111" s="58" t="s">
        <v>139</v>
      </c>
      <c r="D111" s="58"/>
      <c r="E111" s="58"/>
      <c r="F111" s="58"/>
      <c r="G111" s="58"/>
      <c r="H111" s="58"/>
      <c r="I111" s="63">
        <f>SUM(I96:I110)</f>
        <v>34267.800000000003</v>
      </c>
      <c r="J111" s="58"/>
      <c r="K111" s="61">
        <f t="shared" si="178"/>
        <v>34267.800000000003</v>
      </c>
    </row>
    <row r="112" spans="1:11" ht="17" customHeight="1" x14ac:dyDescent="0.2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</row>
    <row r="113" spans="1:11" ht="17" customHeight="1" x14ac:dyDescent="0.2">
      <c r="A113" s="59"/>
      <c r="B113" s="59"/>
      <c r="C113" s="64" t="s">
        <v>140</v>
      </c>
      <c r="D113" s="59"/>
      <c r="E113" s="59"/>
      <c r="F113" s="59"/>
      <c r="G113" s="59"/>
      <c r="H113" s="59"/>
      <c r="I113" s="59"/>
      <c r="J113" s="59"/>
      <c r="K113" s="63">
        <f>K94-K111</f>
        <v>-7771.4900000000016</v>
      </c>
    </row>
  </sheetData>
  <protectedRanges>
    <protectedRange sqref="W3:AA3 AE3:AH3" name="Range21_1_3"/>
    <protectedRange sqref="AG2:AH2 AE2" name="Range23_1_4"/>
    <protectedRange sqref="W2:Y2 AA2 AF2" name="Range23_1_1_3"/>
    <protectedRange sqref="R11:AH11 R10:AA10 AD10:AH10" name="Range4_1_1"/>
    <protectedRange sqref="R14:X14 Z14:AH14" name="Range6_1_1"/>
    <protectedRange sqref="R37:AH37" name="Range15_1"/>
    <protectedRange sqref="T43:AH47" name="Range17_1"/>
    <protectedRange sqref="Z49:AH52 R49:W52" name="Range18_1"/>
    <protectedRange sqref="R54:AH54" name="Range19_1"/>
    <protectedRange sqref="R59:AH59" name="Range20_1"/>
    <protectedRange sqref="AB10:AC10" name="Range4_1_1_1"/>
    <protectedRange sqref="Y14" name="Range6_1_1_1"/>
    <protectedRange sqref="R43:S47" name="Range17_1_1"/>
    <protectedRange sqref="X49:Y52" name="Range18_1_1"/>
    <protectedRange sqref="AB3:AD3" name="Range21_1_3_2"/>
    <protectedRange sqref="AB2:AC2" name="Range23_1_4_2"/>
    <protectedRange sqref="AD2" name="Range23_1_1_3_2"/>
  </protectedRanges>
  <mergeCells count="3">
    <mergeCell ref="A1:C1"/>
    <mergeCell ref="N1:N2"/>
    <mergeCell ref="A2:C2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 Finance</dc:creator>
  <cp:lastModifiedBy>Sanne Haarhuis</cp:lastModifiedBy>
  <dcterms:created xsi:type="dcterms:W3CDTF">2025-03-11T18:17:18Z</dcterms:created>
  <dcterms:modified xsi:type="dcterms:W3CDTF">2025-03-12T06:22:24Z</dcterms:modified>
</cp:coreProperties>
</file>