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Владимир\Google Диск\РАКЕТЫ\WORLD CUP\2018\07.06-08_Лида\"/>
    </mc:Choice>
  </mc:AlternateContent>
  <bookViews>
    <workbookView xWindow="0" yWindow="-348" windowWidth="15480" windowHeight="9120" tabRatio="907"/>
  </bookViews>
  <sheets>
    <sheet name="Cover page" sheetId="1" r:id="rId1"/>
    <sheet name="Officials" sheetId="2" r:id="rId2"/>
    <sheet name="Competitors" sheetId="3" r:id="rId3"/>
    <sheet name="S4A" sheetId="4" r:id="rId4"/>
    <sheet name="S6A" sheetId="5" r:id="rId5"/>
    <sheet name="S7" sheetId="6" r:id="rId6"/>
    <sheet name="S8EP" sheetId="7" r:id="rId7"/>
    <sheet name="S8EP-rounds" sheetId="8" r:id="rId8"/>
    <sheet name="S9A" sheetId="9" r:id="rId9"/>
    <sheet name="S4A-juniors" sheetId="22" r:id="rId10"/>
    <sheet name="S6A-juniors" sheetId="23" r:id="rId11"/>
    <sheet name="S7-juniors" sheetId="24" r:id="rId12"/>
    <sheet name="S8EP-juniors" sheetId="25" r:id="rId13"/>
    <sheet name="S9A-juniors" sheetId="26" r:id="rId14"/>
  </sheets>
  <definedNames>
    <definedName name="_xlnm._FilterDatabase" localSheetId="3" hidden="1">S4A!$B$11:$N$38</definedName>
    <definedName name="_xlnm._FilterDatabase" localSheetId="9" hidden="1">'S4A-juniors'!$B$12:$N$23</definedName>
    <definedName name="_xlnm._FilterDatabase" localSheetId="4" hidden="1">S6A!$B$11:$N$12</definedName>
    <definedName name="_xlnm._FilterDatabase" localSheetId="10" hidden="1">'S6A-juniors'!$B$12:$N$13</definedName>
    <definedName name="_xlnm._FilterDatabase" localSheetId="5" hidden="1">'S7'!$B$11:$N$23</definedName>
    <definedName name="_xlnm._FilterDatabase" localSheetId="11" hidden="1">'S7-juniors'!$B$12:$N$20</definedName>
    <definedName name="_xlnm._FilterDatabase" localSheetId="6" hidden="1">S8EP!$B$11:$O$24</definedName>
    <definedName name="_xlnm._FilterDatabase" localSheetId="12" hidden="1">'S8EP-juniors'!$B$12:$O$15</definedName>
    <definedName name="_xlnm._FilterDatabase" localSheetId="8" hidden="1">S9A!$B$11:$N$12</definedName>
    <definedName name="_xlnm._FilterDatabase" localSheetId="13" hidden="1">'S9A-juniors'!$B$12:$N$13</definedName>
    <definedName name="_xlnm.Print_Area" localSheetId="2">Competitors!$A$1:$L$50</definedName>
    <definedName name="_xlnm.Print_Area" localSheetId="0">'Cover page'!$A$1:$J$20</definedName>
    <definedName name="_xlnm.Print_Area" localSheetId="3">S4A!$A$1:$N$48</definedName>
    <definedName name="_xlnm.Print_Area" localSheetId="9">'S4A-juniors'!$A$1:$N$30</definedName>
    <definedName name="_xlnm.Print_Area" localSheetId="4">S6A!$A$1:$N$55</definedName>
    <definedName name="_xlnm.Print_Area" localSheetId="10">'S6A-juniors'!$A$1:$N$34</definedName>
    <definedName name="_xlnm.Print_Area" localSheetId="5">'S7'!$A$1:$N$35</definedName>
    <definedName name="_xlnm.Print_Area" localSheetId="11">'S7-juniors'!$A$1:$N$32</definedName>
    <definedName name="_xlnm.Print_Area" localSheetId="6">S8EP!$A$1:$O$32</definedName>
    <definedName name="_xlnm.Print_Area" localSheetId="12">'S8EP-juniors'!$A$1:$O$23</definedName>
    <definedName name="_xlnm.Print_Area" localSheetId="7">'S8EP-rounds'!$A$1:$N$29</definedName>
    <definedName name="_xlnm.Print_Area" localSheetId="8">S9A!$A$1:$N$53</definedName>
    <definedName name="_xlnm.Print_Area" localSheetId="13">'S9A-juniors'!$A$1:$N$34</definedName>
  </definedNames>
  <calcPr calcId="162913"/>
</workbook>
</file>

<file path=xl/calcChain.xml><?xml version="1.0" encoding="utf-8"?>
<calcChain xmlns="http://schemas.openxmlformats.org/spreadsheetml/2006/main">
  <c r="N22" i="22" l="1"/>
  <c r="N21" i="22"/>
  <c r="N20" i="22"/>
  <c r="N19" i="22"/>
  <c r="N18" i="22"/>
  <c r="N17" i="22"/>
  <c r="N16" i="22"/>
  <c r="N15" i="22"/>
  <c r="N14" i="22"/>
  <c r="A14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14" i="22"/>
  <c r="A15" i="22" s="1"/>
  <c r="A16" i="22" s="1"/>
  <c r="A17" i="22" s="1"/>
  <c r="A18" i="22" s="1"/>
  <c r="A19" i="22" s="1"/>
  <c r="A20" i="22" s="1"/>
  <c r="A21" i="22" s="1"/>
  <c r="A22" i="22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J21" i="22" l="1"/>
  <c r="J37" i="4" l="1"/>
  <c r="M26" i="26" l="1"/>
  <c r="M25" i="26"/>
  <c r="M24" i="26"/>
  <c r="M23" i="26"/>
  <c r="M22" i="26"/>
  <c r="M21" i="26"/>
  <c r="M20" i="26"/>
  <c r="M19" i="26"/>
  <c r="M18" i="26"/>
  <c r="M17" i="26"/>
  <c r="M16" i="26"/>
  <c r="M15" i="26"/>
  <c r="M14" i="26"/>
  <c r="L15" i="25"/>
  <c r="N15" i="25" s="1"/>
  <c r="L14" i="25"/>
  <c r="N14" i="25" s="1"/>
  <c r="A14" i="25"/>
  <c r="A15" i="25" s="1"/>
  <c r="L20" i="24"/>
  <c r="M20" i="24" s="1"/>
  <c r="L19" i="24"/>
  <c r="M19" i="24" s="1"/>
  <c r="L18" i="24"/>
  <c r="M18" i="24" s="1"/>
  <c r="L17" i="24"/>
  <c r="M17" i="24" s="1"/>
  <c r="L16" i="24"/>
  <c r="M16" i="24" s="1"/>
  <c r="L15" i="24"/>
  <c r="M15" i="24" s="1"/>
  <c r="L14" i="24"/>
  <c r="M14" i="24" s="1"/>
  <c r="A14" i="24"/>
  <c r="A15" i="24" s="1"/>
  <c r="A16" i="24" s="1"/>
  <c r="A17" i="24" s="1"/>
  <c r="A18" i="24" s="1"/>
  <c r="A19" i="24" s="1"/>
  <c r="A20" i="24" s="1"/>
  <c r="M25" i="23"/>
  <c r="M23" i="23"/>
  <c r="M18" i="23"/>
  <c r="M14" i="23"/>
  <c r="M22" i="23"/>
  <c r="M16" i="23"/>
  <c r="M15" i="23"/>
  <c r="M26" i="23"/>
  <c r="M19" i="23"/>
  <c r="M21" i="23"/>
  <c r="M17" i="23"/>
  <c r="M24" i="23"/>
  <c r="M20" i="23"/>
  <c r="M21" i="22"/>
  <c r="M22" i="22"/>
  <c r="M20" i="22"/>
  <c r="M19" i="22"/>
  <c r="M18" i="22"/>
  <c r="M17" i="22"/>
  <c r="M16" i="22"/>
  <c r="M15" i="22"/>
  <c r="M14" i="22"/>
  <c r="L98" i="8"/>
  <c r="J98" i="8"/>
  <c r="L97" i="8"/>
  <c r="J97" i="8"/>
  <c r="L96" i="8"/>
  <c r="J96" i="8"/>
  <c r="L95" i="8"/>
  <c r="J95" i="8"/>
  <c r="L94" i="8"/>
  <c r="J94" i="8"/>
  <c r="A94" i="8"/>
  <c r="A95" i="8" s="1"/>
  <c r="A96" i="8" s="1"/>
  <c r="A97" i="8" s="1"/>
  <c r="A98" i="8" s="1"/>
  <c r="L88" i="8"/>
  <c r="J88" i="8"/>
  <c r="L87" i="8"/>
  <c r="J87" i="8"/>
  <c r="L86" i="8"/>
  <c r="J86" i="8"/>
  <c r="L85" i="8"/>
  <c r="J85" i="8"/>
  <c r="L84" i="8"/>
  <c r="J84" i="8"/>
  <c r="L83" i="8"/>
  <c r="J83" i="8"/>
  <c r="A83" i="8"/>
  <c r="A84" i="8" s="1"/>
  <c r="A85" i="8" s="1"/>
  <c r="A86" i="8" s="1"/>
  <c r="A87" i="8" s="1"/>
  <c r="A88" i="8" s="1"/>
  <c r="L79" i="8"/>
  <c r="J79" i="8"/>
  <c r="L78" i="8"/>
  <c r="J78" i="8"/>
  <c r="L77" i="8"/>
  <c r="J77" i="8"/>
  <c r="L76" i="8"/>
  <c r="J76" i="8"/>
  <c r="L75" i="8"/>
  <c r="J75" i="8"/>
  <c r="L74" i="8"/>
  <c r="J74" i="8"/>
  <c r="A74" i="8"/>
  <c r="A75" i="8" s="1"/>
  <c r="A76" i="8" s="1"/>
  <c r="A77" i="8" s="1"/>
  <c r="A78" i="8" s="1"/>
  <c r="A79" i="8" s="1"/>
  <c r="L68" i="8"/>
  <c r="J68" i="8"/>
  <c r="L67" i="8"/>
  <c r="J67" i="8"/>
  <c r="L66" i="8"/>
  <c r="J66" i="8"/>
  <c r="L65" i="8"/>
  <c r="J65" i="8"/>
  <c r="L64" i="8"/>
  <c r="J64" i="8"/>
  <c r="L63" i="8"/>
  <c r="J63" i="8"/>
  <c r="A63" i="8"/>
  <c r="A64" i="8" s="1"/>
  <c r="A65" i="8" s="1"/>
  <c r="A66" i="8" s="1"/>
  <c r="A67" i="8" s="1"/>
  <c r="A68" i="8" s="1"/>
  <c r="L59" i="8"/>
  <c r="J59" i="8"/>
  <c r="L58" i="8"/>
  <c r="J58" i="8"/>
  <c r="L57" i="8"/>
  <c r="J57" i="8"/>
  <c r="L56" i="8"/>
  <c r="J56" i="8"/>
  <c r="L55" i="8"/>
  <c r="J55" i="8"/>
  <c r="L54" i="8"/>
  <c r="J54" i="8"/>
  <c r="A54" i="8"/>
  <c r="A55" i="8" s="1"/>
  <c r="A56" i="8" s="1"/>
  <c r="A57" i="8" s="1"/>
  <c r="A58" i="8" s="1"/>
  <c r="A59" i="8" s="1"/>
  <c r="L48" i="8"/>
  <c r="J48" i="8"/>
  <c r="L47" i="8"/>
  <c r="J47" i="8"/>
  <c r="L46" i="8"/>
  <c r="J46" i="8"/>
  <c r="L45" i="8"/>
  <c r="J45" i="8"/>
  <c r="L44" i="8"/>
  <c r="J44" i="8"/>
  <c r="L43" i="8"/>
  <c r="J43" i="8"/>
  <c r="A43" i="8"/>
  <c r="A44" i="8" s="1"/>
  <c r="A45" i="8" s="1"/>
  <c r="A46" i="8" s="1"/>
  <c r="A47" i="8" s="1"/>
  <c r="A48" i="8" s="1"/>
  <c r="L39" i="8"/>
  <c r="J39" i="8"/>
  <c r="L38" i="8"/>
  <c r="J38" i="8"/>
  <c r="L37" i="8"/>
  <c r="J37" i="8"/>
  <c r="L36" i="8"/>
  <c r="J36" i="8"/>
  <c r="L35" i="8"/>
  <c r="J35" i="8"/>
  <c r="L34" i="8"/>
  <c r="J34" i="8"/>
  <c r="A34" i="8"/>
  <c r="A35" i="8" s="1"/>
  <c r="A36" i="8" s="1"/>
  <c r="A37" i="8" s="1"/>
  <c r="A38" i="8" s="1"/>
  <c r="A39" i="8" s="1"/>
  <c r="L28" i="8"/>
  <c r="J28" i="8"/>
  <c r="L27" i="8"/>
  <c r="J27" i="8"/>
  <c r="L26" i="8"/>
  <c r="J26" i="8"/>
  <c r="L25" i="8"/>
  <c r="J25" i="8"/>
  <c r="L24" i="8"/>
  <c r="J24" i="8"/>
  <c r="L23" i="8"/>
  <c r="J23" i="8"/>
  <c r="A23" i="8"/>
  <c r="A24" i="8" s="1"/>
  <c r="A25" i="8" s="1"/>
  <c r="A26" i="8" s="1"/>
  <c r="A27" i="8" s="1"/>
  <c r="A28" i="8" s="1"/>
  <c r="L15" i="8"/>
  <c r="L19" i="8"/>
  <c r="L18" i="8"/>
  <c r="L17" i="8"/>
  <c r="L16" i="8"/>
  <c r="L14" i="8"/>
  <c r="J19" i="8"/>
  <c r="J18" i="8"/>
  <c r="J17" i="8"/>
  <c r="J16" i="8"/>
  <c r="J15" i="8"/>
  <c r="J14" i="8"/>
  <c r="L23" i="6"/>
  <c r="M23" i="6" s="1"/>
  <c r="L22" i="6"/>
  <c r="M22" i="6" s="1"/>
  <c r="L17" i="6"/>
  <c r="M17" i="6" s="1"/>
  <c r="L21" i="6"/>
  <c r="M21" i="6" s="1"/>
  <c r="L19" i="6"/>
  <c r="M19" i="6" s="1"/>
  <c r="L20" i="6"/>
  <c r="M20" i="6" s="1"/>
  <c r="L18" i="6"/>
  <c r="M18" i="6" s="1"/>
  <c r="L14" i="6"/>
  <c r="M14" i="6" s="1"/>
  <c r="L16" i="6"/>
  <c r="M16" i="6" s="1"/>
  <c r="L15" i="6"/>
  <c r="M15" i="6" s="1"/>
  <c r="L21" i="7"/>
  <c r="L13" i="7"/>
  <c r="L20" i="7"/>
  <c r="L23" i="7"/>
  <c r="L24" i="7"/>
  <c r="L15" i="7"/>
  <c r="L22" i="7"/>
  <c r="L19" i="7"/>
  <c r="L14" i="7"/>
  <c r="L17" i="7"/>
  <c r="L18" i="7"/>
  <c r="L16" i="7"/>
  <c r="N16" i="7" s="1"/>
  <c r="N17" i="23" l="1"/>
  <c r="M98" i="8"/>
  <c r="M58" i="8"/>
  <c r="M63" i="8"/>
  <c r="M64" i="8"/>
  <c r="M68" i="8"/>
  <c r="M74" i="8"/>
  <c r="M83" i="8"/>
  <c r="M84" i="8"/>
  <c r="M87" i="8"/>
  <c r="M88" i="8"/>
  <c r="M95" i="8"/>
  <c r="M96" i="8"/>
  <c r="M26" i="8"/>
  <c r="M39" i="8"/>
  <c r="M65" i="8"/>
  <c r="M76" i="8"/>
  <c r="M77" i="8"/>
  <c r="M78" i="8"/>
  <c r="M79" i="8"/>
  <c r="M55" i="8"/>
  <c r="M56" i="8"/>
  <c r="N55" i="8" s="1"/>
  <c r="M57" i="8"/>
  <c r="N57" i="8" s="1"/>
  <c r="M43" i="8"/>
  <c r="M48" i="8"/>
  <c r="M47" i="8"/>
  <c r="M45" i="8"/>
  <c r="M36" i="8"/>
  <c r="M34" i="8"/>
  <c r="M38" i="8"/>
  <c r="M37" i="8"/>
  <c r="M54" i="8"/>
  <c r="M59" i="8"/>
  <c r="M66" i="8"/>
  <c r="M67" i="8"/>
  <c r="N15" i="23"/>
  <c r="N18" i="23"/>
  <c r="M35" i="8"/>
  <c r="M44" i="8"/>
  <c r="M46" i="8"/>
  <c r="M75" i="8"/>
  <c r="M85" i="8"/>
  <c r="M86" i="8"/>
  <c r="M94" i="8"/>
  <c r="N96" i="8" s="1"/>
  <c r="M97" i="8"/>
  <c r="N20" i="26"/>
  <c r="N15" i="26"/>
  <c r="N19" i="26"/>
  <c r="N23" i="26"/>
  <c r="N16" i="26"/>
  <c r="N24" i="26"/>
  <c r="N14" i="26"/>
  <c r="N18" i="26"/>
  <c r="N22" i="26"/>
  <c r="N26" i="26"/>
  <c r="N17" i="26"/>
  <c r="N21" i="26"/>
  <c r="N25" i="26"/>
  <c r="O14" i="25"/>
  <c r="O15" i="25"/>
  <c r="N19" i="24"/>
  <c r="N15" i="24"/>
  <c r="N14" i="24"/>
  <c r="N20" i="24"/>
  <c r="N16" i="24"/>
  <c r="N18" i="24"/>
  <c r="N17" i="24"/>
  <c r="N24" i="23"/>
  <c r="N26" i="23"/>
  <c r="N14" i="23"/>
  <c r="N21" i="23"/>
  <c r="N16" i="23"/>
  <c r="N23" i="23"/>
  <c r="N20" i="23"/>
  <c r="N19" i="23"/>
  <c r="N22" i="23"/>
  <c r="N25" i="23"/>
  <c r="N48" i="8"/>
  <c r="M23" i="8"/>
  <c r="M27" i="8"/>
  <c r="M25" i="8"/>
  <c r="M24" i="8"/>
  <c r="M19" i="8"/>
  <c r="M28" i="8"/>
  <c r="M45" i="9"/>
  <c r="M29" i="9"/>
  <c r="M27" i="9"/>
  <c r="M38" i="9"/>
  <c r="M40" i="9"/>
  <c r="M32" i="9"/>
  <c r="M26" i="9"/>
  <c r="M41" i="9"/>
  <c r="M22" i="9"/>
  <c r="M35" i="9"/>
  <c r="M21" i="9"/>
  <c r="M37" i="9"/>
  <c r="M13" i="9"/>
  <c r="M30" i="9"/>
  <c r="M17" i="9"/>
  <c r="M20" i="9"/>
  <c r="M14" i="9"/>
  <c r="M18" i="9"/>
  <c r="M28" i="9"/>
  <c r="M25" i="9"/>
  <c r="M23" i="9"/>
  <c r="M42" i="9"/>
  <c r="M24" i="9"/>
  <c r="M34" i="9"/>
  <c r="M36" i="9"/>
  <c r="M33" i="9"/>
  <c r="M31" i="9"/>
  <c r="M39" i="9"/>
  <c r="M19" i="9"/>
  <c r="M44" i="9"/>
  <c r="M43" i="9"/>
  <c r="M16" i="9"/>
  <c r="M15" i="9"/>
  <c r="M27" i="4"/>
  <c r="M22" i="4"/>
  <c r="M13" i="4"/>
  <c r="M23" i="4"/>
  <c r="M15" i="4"/>
  <c r="M36" i="4"/>
  <c r="M28" i="4"/>
  <c r="M34" i="4"/>
  <c r="M24" i="4"/>
  <c r="M31" i="4"/>
  <c r="M25" i="4"/>
  <c r="M30" i="4"/>
  <c r="M19" i="4"/>
  <c r="M29" i="4"/>
  <c r="M21" i="4"/>
  <c r="M18" i="4"/>
  <c r="M26" i="4"/>
  <c r="M16" i="4"/>
  <c r="M20" i="4"/>
  <c r="M38" i="4"/>
  <c r="M35" i="4"/>
  <c r="M39" i="4"/>
  <c r="M14" i="4"/>
  <c r="M37" i="4"/>
  <c r="M17" i="4"/>
  <c r="M40" i="4"/>
  <c r="M32" i="4"/>
  <c r="M33" i="4"/>
  <c r="N78" i="8" l="1"/>
  <c r="N44" i="8"/>
  <c r="N59" i="8"/>
  <c r="N35" i="8"/>
  <c r="N34" i="8"/>
  <c r="N94" i="8"/>
  <c r="N83" i="8"/>
  <c r="N79" i="8"/>
  <c r="N74" i="8"/>
  <c r="N77" i="8"/>
  <c r="N68" i="8"/>
  <c r="N66" i="8"/>
  <c r="N97" i="8"/>
  <c r="N86" i="8"/>
  <c r="N38" i="8"/>
  <c r="N56" i="8"/>
  <c r="N63" i="8"/>
  <c r="N54" i="8"/>
  <c r="N65" i="8"/>
  <c r="N67" i="8"/>
  <c r="N64" i="8"/>
  <c r="N87" i="8"/>
  <c r="N88" i="8"/>
  <c r="N76" i="8"/>
  <c r="N85" i="8"/>
  <c r="N75" i="8"/>
  <c r="N95" i="8"/>
  <c r="N98" i="8"/>
  <c r="N84" i="8"/>
  <c r="N58" i="8"/>
  <c r="N47" i="8"/>
  <c r="N45" i="8"/>
  <c r="N46" i="8"/>
  <c r="N43" i="8"/>
  <c r="N39" i="8"/>
  <c r="N37" i="8"/>
  <c r="N36" i="8"/>
  <c r="N24" i="8"/>
  <c r="N26" i="8"/>
  <c r="N28" i="8"/>
  <c r="N25" i="8"/>
  <c r="N27" i="8"/>
  <c r="N23" i="8"/>
  <c r="N39" i="9"/>
  <c r="N25" i="9"/>
  <c r="N37" i="9"/>
  <c r="N38" i="9"/>
  <c r="N34" i="9"/>
  <c r="N20" i="9"/>
  <c r="N41" i="9"/>
  <c r="N14" i="4"/>
  <c r="N28" i="4"/>
  <c r="N26" i="4"/>
  <c r="N24" i="4"/>
  <c r="N27" i="4"/>
  <c r="N25" i="4"/>
  <c r="N13" i="4"/>
  <c r="N17" i="4"/>
  <c r="N35" i="4"/>
  <c r="N19" i="4"/>
  <c r="N15" i="4"/>
  <c r="N44" i="9"/>
  <c r="N33" i="9"/>
  <c r="N42" i="9"/>
  <c r="N18" i="9"/>
  <c r="N30" i="9"/>
  <c r="N35" i="9"/>
  <c r="N32" i="9"/>
  <c r="N29" i="9"/>
  <c r="N43" i="9"/>
  <c r="N31" i="9"/>
  <c r="N24" i="9"/>
  <c r="N28" i="9"/>
  <c r="N17" i="9"/>
  <c r="N21" i="9"/>
  <c r="N26" i="9"/>
  <c r="N27" i="9"/>
  <c r="N16" i="9"/>
  <c r="N15" i="9"/>
  <c r="N19" i="9"/>
  <c r="N36" i="9"/>
  <c r="N23" i="9"/>
  <c r="N14" i="9"/>
  <c r="N13" i="9"/>
  <c r="N22" i="9"/>
  <c r="N40" i="9"/>
  <c r="N45" i="9"/>
  <c r="N40" i="4"/>
  <c r="N39" i="4"/>
  <c r="N16" i="4"/>
  <c r="N29" i="4"/>
  <c r="N31" i="4"/>
  <c r="N36" i="4"/>
  <c r="N22" i="4"/>
  <c r="N20" i="4"/>
  <c r="N21" i="4"/>
  <c r="N38" i="4"/>
  <c r="N18" i="4"/>
  <c r="N30" i="4"/>
  <c r="N34" i="4"/>
  <c r="N23" i="4"/>
  <c r="N32" i="4"/>
  <c r="N33" i="4"/>
  <c r="N37" i="4"/>
  <c r="N18" i="7"/>
  <c r="N17" i="7"/>
  <c r="N14" i="7"/>
  <c r="N19" i="7"/>
  <c r="N22" i="7"/>
  <c r="N15" i="7"/>
  <c r="N24" i="7"/>
  <c r="N23" i="7"/>
  <c r="N20" i="7"/>
  <c r="N13" i="7"/>
  <c r="N21" i="7"/>
  <c r="L13" i="6"/>
  <c r="M13" i="6" s="1"/>
  <c r="M37" i="5"/>
  <c r="M30" i="5"/>
  <c r="M31" i="5"/>
  <c r="M17" i="5"/>
  <c r="M23" i="5"/>
  <c r="M34" i="5"/>
  <c r="M44" i="5"/>
  <c r="M27" i="5"/>
  <c r="M35" i="5"/>
  <c r="M32" i="5"/>
  <c r="M41" i="5"/>
  <c r="M15" i="5"/>
  <c r="M24" i="5"/>
  <c r="M47" i="5"/>
  <c r="M13" i="5"/>
  <c r="M38" i="5"/>
  <c r="M40" i="5"/>
  <c r="M33" i="5"/>
  <c r="M14" i="5"/>
  <c r="M28" i="5"/>
  <c r="M22" i="5"/>
  <c r="M25" i="5"/>
  <c r="M16" i="5"/>
  <c r="M21" i="5"/>
  <c r="M18" i="5"/>
  <c r="M19" i="5"/>
  <c r="M42" i="5"/>
  <c r="M46" i="5"/>
  <c r="M26" i="5"/>
  <c r="M36" i="5"/>
  <c r="M20" i="5"/>
  <c r="M29" i="5"/>
  <c r="M39" i="5"/>
  <c r="M45" i="5"/>
  <c r="M43" i="5"/>
  <c r="M15" i="8"/>
  <c r="M14" i="8"/>
  <c r="M16" i="8"/>
  <c r="M17" i="8"/>
  <c r="M18" i="8"/>
  <c r="A14" i="8"/>
  <c r="A15" i="8" s="1"/>
  <c r="A16" i="8" s="1"/>
  <c r="A17" i="8" s="1"/>
  <c r="A18" i="8" s="1"/>
  <c r="A19" i="8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N29" i="5" l="1"/>
  <c r="N46" i="5"/>
  <c r="N21" i="5"/>
  <c r="N28" i="5"/>
  <c r="N45" i="5"/>
  <c r="N36" i="5"/>
  <c r="N19" i="5"/>
  <c r="N25" i="5"/>
  <c r="N33" i="5"/>
  <c r="N38" i="5"/>
  <c r="N47" i="5"/>
  <c r="N15" i="5"/>
  <c r="N32" i="5"/>
  <c r="N27" i="5"/>
  <c r="N34" i="5"/>
  <c r="N17" i="5"/>
  <c r="N37" i="5"/>
  <c r="N30" i="5"/>
  <c r="N31" i="5"/>
  <c r="N23" i="5"/>
  <c r="N44" i="5"/>
  <c r="N35" i="5"/>
  <c r="N41" i="5"/>
  <c r="N24" i="5"/>
  <c r="N13" i="5"/>
  <c r="N40" i="5"/>
  <c r="N14" i="5"/>
  <c r="N22" i="5"/>
  <c r="N16" i="5"/>
  <c r="N18" i="5"/>
  <c r="N42" i="5"/>
  <c r="N26" i="5"/>
  <c r="N20" i="5"/>
  <c r="N39" i="5"/>
  <c r="N43" i="5"/>
  <c r="N19" i="8"/>
  <c r="N15" i="8"/>
  <c r="N18" i="8"/>
  <c r="N14" i="8"/>
  <c r="N17" i="8"/>
  <c r="N16" i="8"/>
  <c r="O21" i="7"/>
  <c r="O20" i="7"/>
  <c r="O24" i="7"/>
  <c r="O22" i="7"/>
  <c r="O14" i="7"/>
  <c r="O18" i="7"/>
  <c r="O13" i="7"/>
  <c r="O23" i="7"/>
  <c r="O15" i="7"/>
  <c r="O19" i="7"/>
  <c r="O17" i="7"/>
  <c r="O16" i="7"/>
  <c r="N23" i="6"/>
  <c r="N19" i="6"/>
  <c r="N13" i="6"/>
  <c r="N17" i="6"/>
  <c r="N18" i="6"/>
  <c r="N16" i="6"/>
  <c r="N22" i="6"/>
  <c r="N21" i="6"/>
  <c r="N20" i="6"/>
  <c r="N14" i="6"/>
  <c r="N15" i="6"/>
  <c r="A10" i="3" l="1"/>
  <c r="A11" i="3" s="1"/>
  <c r="A12" i="3" s="1"/>
  <c r="A13" i="3" s="1"/>
  <c r="A14" i="3" s="1"/>
  <c r="A15" i="3" s="1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</calcChain>
</file>

<file path=xl/sharedStrings.xml><?xml version="1.0" encoding="utf-8"?>
<sst xmlns="http://schemas.openxmlformats.org/spreadsheetml/2006/main" count="1785" uniqueCount="209">
  <si>
    <r>
      <t xml:space="preserve">BELARUSIAN </t>
    </r>
    <r>
      <rPr>
        <b/>
        <sz val="16"/>
        <color indexed="8"/>
        <rFont val="Times New Roman"/>
        <family val="1"/>
        <charset val="204"/>
      </rPr>
      <t>FEDERATION OF AIR SPORTS</t>
    </r>
  </si>
  <si>
    <t>OPEN INTERNATIONAL SPACE MODELS COMPETITION</t>
  </si>
  <si>
    <t>FINAL SCORE LISTS</t>
  </si>
  <si>
    <t xml:space="preserve">FAI  Jury: </t>
  </si>
  <si>
    <t>Lithuania</t>
  </si>
  <si>
    <t>Chairman</t>
  </si>
  <si>
    <t>Belarus</t>
  </si>
  <si>
    <t xml:space="preserve">Member </t>
  </si>
  <si>
    <t>Range  Safety  Officer:</t>
  </si>
  <si>
    <t xml:space="preserve">Scale Model's Judges: </t>
  </si>
  <si>
    <t>Chief  Judge</t>
  </si>
  <si>
    <t>Judge</t>
  </si>
  <si>
    <t>Mr. Yuriy OSINCHENKO</t>
  </si>
  <si>
    <t xml:space="preserve">Belarus </t>
  </si>
  <si>
    <t>Sport Director:</t>
  </si>
  <si>
    <t>Event Director:</t>
  </si>
  <si>
    <t>Secretary:</t>
  </si>
  <si>
    <t>Open International Space Models Competition</t>
  </si>
  <si>
    <t>List of Competitors</t>
  </si>
  <si>
    <t>No</t>
  </si>
  <si>
    <t>Start No</t>
  </si>
  <si>
    <t>COMPETITOR</t>
  </si>
  <si>
    <t>S4A</t>
  </si>
  <si>
    <t>S6A</t>
  </si>
  <si>
    <t>S7</t>
  </si>
  <si>
    <t>S8E/P</t>
  </si>
  <si>
    <t>S9A</t>
  </si>
  <si>
    <t>FAI  Jury :</t>
  </si>
  <si>
    <t xml:space="preserve"> ___________ Mrs. Iryna HRABOUSKAYA (BLR)</t>
  </si>
  <si>
    <t xml:space="preserve"> ___________ Mr. Volodymyr PANAKHNO (UKR)</t>
  </si>
  <si>
    <t>Air conditions:</t>
  </si>
  <si>
    <t>Individual Classification</t>
  </si>
  <si>
    <t>Table of Results</t>
  </si>
  <si>
    <t>ROUND</t>
  </si>
  <si>
    <t>FLY-OFF</t>
  </si>
  <si>
    <t>TOTAL</t>
  </si>
  <si>
    <t>PLACE</t>
  </si>
  <si>
    <t>Class  S6A - Streamer Duration Competitions</t>
  </si>
  <si>
    <t>Class  S7 - Scale Competitions</t>
  </si>
  <si>
    <t>PROTOTYPE</t>
  </si>
  <si>
    <t>STATIC POINTS</t>
  </si>
  <si>
    <t>BEST FLIGHT</t>
  </si>
  <si>
    <t>Class  S8E/P -  Radio Controlled Rocket Glider Time Duration and Precision Landing Competitions</t>
  </si>
  <si>
    <t>FINAL</t>
  </si>
  <si>
    <t>ROUND 1</t>
  </si>
  <si>
    <t>Group 1</t>
  </si>
  <si>
    <t>FREQUENCY</t>
  </si>
  <si>
    <t>FLIGHT</t>
  </si>
  <si>
    <t>LANDING</t>
  </si>
  <si>
    <t>RESULT</t>
  </si>
  <si>
    <t>Group 2</t>
  </si>
  <si>
    <t>ROUND 2</t>
  </si>
  <si>
    <t>ROUND 3</t>
  </si>
  <si>
    <t>Class  S9A - Gyrocopter Duration Competitions</t>
  </si>
  <si>
    <t>Wind speed:      3-4 m/s</t>
  </si>
  <si>
    <t>Class  S4A - Boost/Glide Duration Competitions</t>
  </si>
  <si>
    <t>FAI ID</t>
  </si>
  <si>
    <t xml:space="preserve">                 ________________ Mr. Yuriy OSINCHENKO (BLR)</t>
  </si>
  <si>
    <t xml:space="preserve">                 ________________ Mr. Aleksandras TIMOFEJEVAS (LTU)</t>
  </si>
  <si>
    <t>BLR</t>
  </si>
  <si>
    <t>RUS</t>
  </si>
  <si>
    <t>EZHOV Alexey</t>
  </si>
  <si>
    <t>1213</t>
  </si>
  <si>
    <t>1950</t>
  </si>
  <si>
    <t>STRAZDAS Jurgis</t>
  </si>
  <si>
    <t>66</t>
  </si>
  <si>
    <t>LTU</t>
  </si>
  <si>
    <t xml:space="preserve">KOROTIN Dmitry </t>
  </si>
  <si>
    <t>1748</t>
  </si>
  <si>
    <t>TIMOFEJEV Maksim</t>
  </si>
  <si>
    <t>284</t>
  </si>
  <si>
    <t>LIPAI Aliaksandr</t>
  </si>
  <si>
    <t>PASIUKOU  Uladzimir</t>
  </si>
  <si>
    <t>MINKEVICH  Uladzimir</t>
  </si>
  <si>
    <t>TSIGANKOV Nikolay</t>
  </si>
  <si>
    <t>245</t>
  </si>
  <si>
    <t>HRABOUSKI Valery</t>
  </si>
  <si>
    <t>RESHETNIKOV Alexey</t>
  </si>
  <si>
    <t>340</t>
  </si>
  <si>
    <t>POLUKAINEN Arvi</t>
  </si>
  <si>
    <t>EST</t>
  </si>
  <si>
    <t>713</t>
  </si>
  <si>
    <t xml:space="preserve">ZHABRAVETS Kiryl </t>
  </si>
  <si>
    <t>IVANOV Sergey</t>
  </si>
  <si>
    <t>3204</t>
  </si>
  <si>
    <t>1621A</t>
  </si>
  <si>
    <t>329</t>
  </si>
  <si>
    <t>BLR-049</t>
  </si>
  <si>
    <t>BLR-071</t>
  </si>
  <si>
    <t>BLR-257</t>
  </si>
  <si>
    <t>BLR-338</t>
  </si>
  <si>
    <t>BLR-320</t>
  </si>
  <si>
    <t>BLR-164</t>
  </si>
  <si>
    <t>BLR-046</t>
  </si>
  <si>
    <t>BLR-163</t>
  </si>
  <si>
    <t>BLR-047</t>
  </si>
  <si>
    <t>BLR-128</t>
  </si>
  <si>
    <t>BLR-042</t>
  </si>
  <si>
    <t>BLR-263</t>
  </si>
  <si>
    <t>Ukraine</t>
  </si>
  <si>
    <t>TAURUS-TOMAHAWK</t>
  </si>
  <si>
    <t>ARIANE L-01</t>
  </si>
  <si>
    <t>JUPITER-C</t>
  </si>
  <si>
    <t>NIKE-TOMAHAWK</t>
  </si>
  <si>
    <t>METEOR-1</t>
  </si>
  <si>
    <t>R-17 ZVEZDA</t>
  </si>
  <si>
    <t>SOJUZ</t>
  </si>
  <si>
    <t>FAI CIAM WORLD CUP EVENT</t>
  </si>
  <si>
    <t>FAI CIAM World Cup Event</t>
  </si>
  <si>
    <t>Class  S8E/P -  Competition Flights per groups and per rounds</t>
  </si>
  <si>
    <t>Time</t>
  </si>
  <si>
    <t>Points</t>
  </si>
  <si>
    <t>JUNIORS</t>
  </si>
  <si>
    <t>2,4 GHz</t>
  </si>
  <si>
    <t>12:30-14:30</t>
  </si>
  <si>
    <t>9:00-12:00</t>
  </si>
  <si>
    <t>LIDA CUP – 2018</t>
  </si>
  <si>
    <t>Lida, Belarus</t>
  </si>
  <si>
    <t>Lida, BELARUS</t>
  </si>
  <si>
    <t>6-8 July 2018</t>
  </si>
  <si>
    <t>6-8 July 2018                                                             Lida, BELARUS</t>
  </si>
  <si>
    <t xml:space="preserve">DOSAAF </t>
  </si>
  <si>
    <t>Mr. Alexey EZHOV</t>
  </si>
  <si>
    <t>Russia</t>
  </si>
  <si>
    <t>Mr. Volodymyr PANAKHNO</t>
  </si>
  <si>
    <t>Mrs. Irina HRABOUSKAYA</t>
  </si>
  <si>
    <t>Member (except S6A, S8E/P )</t>
  </si>
  <si>
    <t>reserve Member (S6A, S8E/P)</t>
  </si>
  <si>
    <t xml:space="preserve">Mr.  Anton DEMIN </t>
  </si>
  <si>
    <t>Mr.  Aleksandras TIMOFEJEVAS</t>
  </si>
  <si>
    <t xml:space="preserve">Mrs. Elena DEREZENKO </t>
  </si>
  <si>
    <t>Mr. Igor POZNIAK</t>
  </si>
  <si>
    <t>Mr. Alexey VASILYEV</t>
  </si>
  <si>
    <t>Sport Director _______________ Mr. Alexey VASILYEV  (BLR)</t>
  </si>
  <si>
    <t>Secretary ___________________ Mrs. Elena DEREZENKO (BLR)</t>
  </si>
  <si>
    <t xml:space="preserve"> ___________ Mr. Alexey EZHOV (RUS)</t>
  </si>
  <si>
    <t>J/S</t>
  </si>
  <si>
    <t>x</t>
  </si>
  <si>
    <t>S</t>
  </si>
  <si>
    <t>J</t>
  </si>
  <si>
    <t>PLECHANOV Vladislav</t>
  </si>
  <si>
    <t xml:space="preserve">SHABRONSKI Daniil </t>
  </si>
  <si>
    <t xml:space="preserve">RUTKOUSKI Ilya </t>
  </si>
  <si>
    <t xml:space="preserve">PRANIUK  Andrei </t>
  </si>
  <si>
    <t xml:space="preserve">SVIANTSITSKI  Vadzim </t>
  </si>
  <si>
    <t xml:space="preserve">PIANKOUSKI  Maksim </t>
  </si>
  <si>
    <t xml:space="preserve">MAIKOUSKI Mikita </t>
  </si>
  <si>
    <t>Mr. Valery HRABOUSKI</t>
  </si>
  <si>
    <t>KARALKEVIСIUS Povilas</t>
  </si>
  <si>
    <t>EST-0069</t>
  </si>
  <si>
    <t>PALL Rasmus</t>
  </si>
  <si>
    <t>EST-0734</t>
  </si>
  <si>
    <t xml:space="preserve">TURSK Merili  </t>
  </si>
  <si>
    <t>EST-0719</t>
  </si>
  <si>
    <t>AASLEPP Johanna</t>
  </si>
  <si>
    <t>EST-0727</t>
  </si>
  <si>
    <t>LAANEJÕE Sten Andri</t>
  </si>
  <si>
    <t>EST-0726</t>
  </si>
  <si>
    <t>LAANEJÕE Andres</t>
  </si>
  <si>
    <t>EST-0568</t>
  </si>
  <si>
    <t xml:space="preserve">DIETRICH Daniel </t>
  </si>
  <si>
    <t>GER</t>
  </si>
  <si>
    <t>BEYER Udo</t>
  </si>
  <si>
    <t>LOHSE Henning</t>
  </si>
  <si>
    <t>7th July 2018</t>
  </si>
  <si>
    <t>15:30-18:30</t>
  </si>
  <si>
    <t>8th July 2018</t>
  </si>
  <si>
    <t>13:00-15:00</t>
  </si>
  <si>
    <t xml:space="preserve"> ___________ Mr. Valery HRABOUSKI (BLR)</t>
  </si>
  <si>
    <t>Mr.  Viktor KOVALYOV</t>
  </si>
  <si>
    <t>ZEMLYANUKHIN Anatoliy</t>
  </si>
  <si>
    <t>SERGIENKO Grigoriy</t>
  </si>
  <si>
    <t>09:00-12:00</t>
  </si>
  <si>
    <t>Scale Judges:     _______________ Mr. Viktor KOVALYOV (UKR)</t>
  </si>
  <si>
    <t>AMOUNT FOR FOUR ROUNDS</t>
  </si>
  <si>
    <t>ZAGORODNII Aleksandr</t>
  </si>
  <si>
    <t>0767A</t>
  </si>
  <si>
    <t xml:space="preserve">BARCHENKOV Evgenii </t>
  </si>
  <si>
    <t>NAC LICENCE</t>
  </si>
  <si>
    <t>NAC</t>
  </si>
  <si>
    <t>LIDA CUP 2018</t>
  </si>
  <si>
    <t>Distance</t>
  </si>
  <si>
    <t xml:space="preserve">      ________________ Mr. Volodymyr PANAKHNO (UKR)</t>
  </si>
  <si>
    <t xml:space="preserve">      ________________ Mr. Valery HRABOUSKI (BLR)</t>
  </si>
  <si>
    <t xml:space="preserve">      ________________ Mrs. Iryna HRABOUSKAYA (BLR)</t>
  </si>
  <si>
    <t>ROUND 4</t>
  </si>
  <si>
    <t>х</t>
  </si>
  <si>
    <t>LARIN Egor</t>
  </si>
  <si>
    <t>4017A</t>
  </si>
  <si>
    <t>YAKUTS Aleh</t>
  </si>
  <si>
    <t>BLR-050</t>
  </si>
  <si>
    <t>LIPAI Hanna</t>
  </si>
  <si>
    <t>BLR-052</t>
  </si>
  <si>
    <t>ZUBOVICH Maksim</t>
  </si>
  <si>
    <t>BLR-167</t>
  </si>
  <si>
    <t>PRANIUK Barys</t>
  </si>
  <si>
    <t>PUMPURS Lauris</t>
  </si>
  <si>
    <t>18YL10R</t>
  </si>
  <si>
    <t>LAT</t>
  </si>
  <si>
    <t>BRAKOVSKIS Maris</t>
  </si>
  <si>
    <t>18YL06R</t>
  </si>
  <si>
    <t>-</t>
  </si>
  <si>
    <t>М100-Б</t>
  </si>
  <si>
    <t>Range Safety Officer _________ Mr. Anton DEMIN (RUS)</t>
  </si>
  <si>
    <t>CLASSES</t>
  </si>
  <si>
    <t>Temperature:    +21-24 °C</t>
  </si>
  <si>
    <t>Temperature:    +23-26 °C</t>
  </si>
  <si>
    <t>Temperature:    +22-25 °C</t>
  </si>
  <si>
    <t>Temperature: +24-26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</si>
</sst>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theme="1"/>
      <name val="Arial"/>
      <family val="2"/>
      <charset val="186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186"/>
    </font>
    <font>
      <sz val="11"/>
      <name val="Calibri"/>
      <family val="2"/>
      <charset val="238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Calibri"/>
      <family val="2"/>
      <charset val="204"/>
    </font>
    <font>
      <sz val="12"/>
      <name val="Times New Roman"/>
      <family val="1"/>
      <charset val="186"/>
    </font>
    <font>
      <sz val="14"/>
      <name val="Times New Roman"/>
      <family val="1"/>
      <charset val="204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charset val="186"/>
    </font>
    <font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186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Arial"/>
      <family val="2"/>
      <charset val="204"/>
    </font>
    <font>
      <b/>
      <sz val="1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>
      <alignment horizontal="center" vertical="center"/>
    </xf>
    <xf numFmtId="0" fontId="23" fillId="0" borderId="0"/>
  </cellStyleXfs>
  <cellXfs count="435">
    <xf numFmtId="0" fontId="0" fillId="0" borderId="0" xfId="0"/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9" fillId="0" borderId="0" xfId="0" applyNumberFormat="1" applyFont="1" applyAlignment="1" applyProtection="1">
      <alignment horizontal="left" vertical="center"/>
    </xf>
    <xf numFmtId="49" fontId="9" fillId="0" borderId="0" xfId="0" applyNumberFormat="1" applyFont="1" applyAlignment="1" applyProtection="1">
      <alignment vertical="center"/>
    </xf>
    <xf numFmtId="0" fontId="10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49" fontId="11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left"/>
    </xf>
    <xf numFmtId="49" fontId="6" fillId="0" borderId="0" xfId="0" applyNumberFormat="1" applyFont="1" applyFill="1" applyAlignment="1" applyProtection="1">
      <alignment vertical="center"/>
    </xf>
    <xf numFmtId="0" fontId="9" fillId="0" borderId="0" xfId="0" applyFont="1" applyAlignment="1" applyProtection="1"/>
    <xf numFmtId="49" fontId="9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center"/>
    </xf>
    <xf numFmtId="49" fontId="12" fillId="0" borderId="0" xfId="0" applyNumberFormat="1" applyFont="1" applyFill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center" vertical="center"/>
    </xf>
    <xf numFmtId="2" fontId="12" fillId="0" borderId="0" xfId="0" applyNumberFormat="1" applyFont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0" borderId="2" xfId="0" applyNumberFormat="1" applyFont="1" applyBorder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1" fontId="9" fillId="0" borderId="7" xfId="0" applyNumberFormat="1" applyFont="1" applyBorder="1" applyAlignment="1" applyProtection="1">
      <alignment horizontal="center" vertical="center"/>
    </xf>
    <xf numFmtId="1" fontId="9" fillId="0" borderId="5" xfId="0" applyNumberFormat="1" applyFont="1" applyBorder="1" applyAlignment="1" applyProtection="1">
      <alignment horizontal="center" vertical="center"/>
    </xf>
    <xf numFmtId="1" fontId="9" fillId="0" borderId="8" xfId="0" applyNumberFormat="1" applyFont="1" applyBorder="1" applyAlignment="1" applyProtection="1">
      <alignment horizontal="center" vertical="center"/>
    </xf>
    <xf numFmtId="1" fontId="9" fillId="0" borderId="7" xfId="0" applyNumberFormat="1" applyFont="1" applyFill="1" applyBorder="1" applyAlignment="1" applyProtection="1">
      <alignment horizontal="center" vertical="center"/>
    </xf>
    <xf numFmtId="1" fontId="9" fillId="0" borderId="8" xfId="0" applyNumberFormat="1" applyFont="1" applyFill="1" applyBorder="1" applyAlignment="1" applyProtection="1">
      <alignment horizontal="center" vertical="center"/>
    </xf>
    <xf numFmtId="1" fontId="9" fillId="3" borderId="9" xfId="0" applyNumberFormat="1" applyFont="1" applyFill="1" applyBorder="1" applyAlignment="1" applyProtection="1">
      <alignment horizontal="center" vertical="center"/>
    </xf>
    <xf numFmtId="1" fontId="3" fillId="3" borderId="9" xfId="0" applyNumberFormat="1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1" fontId="9" fillId="0" borderId="12" xfId="0" applyNumberFormat="1" applyFont="1" applyFill="1" applyBorder="1" applyAlignment="1" applyProtection="1">
      <alignment horizontal="center" vertical="center"/>
    </xf>
    <xf numFmtId="1" fontId="9" fillId="0" borderId="10" xfId="0" applyNumberFormat="1" applyFont="1" applyFill="1" applyBorder="1" applyAlignment="1" applyProtection="1">
      <alignment horizontal="center" vertical="center"/>
    </xf>
    <xf numFmtId="1" fontId="9" fillId="0" borderId="13" xfId="0" applyNumberFormat="1" applyFont="1" applyFill="1" applyBorder="1" applyAlignment="1" applyProtection="1">
      <alignment horizontal="center" vertical="center"/>
    </xf>
    <xf numFmtId="1" fontId="9" fillId="0" borderId="14" xfId="0" applyNumberFormat="1" applyFont="1" applyFill="1" applyBorder="1" applyAlignment="1" applyProtection="1">
      <alignment horizontal="center" vertical="center"/>
    </xf>
    <xf numFmtId="1" fontId="9" fillId="3" borderId="15" xfId="0" applyNumberFormat="1" applyFont="1" applyFill="1" applyBorder="1" applyAlignment="1" applyProtection="1">
      <alignment horizontal="center" vertical="center"/>
    </xf>
    <xf numFmtId="1" fontId="3" fillId="3" borderId="15" xfId="0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left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 wrapText="1"/>
    </xf>
    <xf numFmtId="1" fontId="9" fillId="0" borderId="12" xfId="0" applyNumberFormat="1" applyFont="1" applyBorder="1" applyAlignment="1" applyProtection="1">
      <alignment horizontal="center" vertical="center"/>
    </xf>
    <xf numFmtId="1" fontId="9" fillId="0" borderId="10" xfId="0" applyNumberFormat="1" applyFont="1" applyBorder="1" applyAlignment="1" applyProtection="1">
      <alignment horizontal="center" vertical="center"/>
    </xf>
    <xf numFmtId="1" fontId="9" fillId="0" borderId="13" xfId="0" applyNumberFormat="1" applyFont="1" applyBorder="1" applyAlignment="1" applyProtection="1">
      <alignment horizontal="center" vertical="center"/>
    </xf>
    <xf numFmtId="1" fontId="9" fillId="0" borderId="14" xfId="0" applyNumberFormat="1" applyFont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1" fontId="15" fillId="0" borderId="12" xfId="0" applyNumberFormat="1" applyFont="1" applyBorder="1" applyAlignment="1" applyProtection="1">
      <alignment horizontal="center" vertical="center"/>
    </xf>
    <xf numFmtId="1" fontId="15" fillId="0" borderId="14" xfId="0" applyNumberFormat="1" applyFont="1" applyBorder="1" applyAlignment="1" applyProtection="1">
      <alignment horizontal="center" vertical="center"/>
    </xf>
    <xf numFmtId="49" fontId="25" fillId="0" borderId="10" xfId="0" applyNumberFormat="1" applyFont="1" applyBorder="1" applyAlignment="1" applyProtection="1">
      <alignment horizontal="left" vertical="center"/>
    </xf>
    <xf numFmtId="49" fontId="25" fillId="0" borderId="10" xfId="0" applyNumberFormat="1" applyFont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left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1" fontId="3" fillId="3" borderId="16" xfId="0" applyNumberFormat="1" applyFont="1" applyFill="1" applyBorder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9" fillId="0" borderId="0" xfId="0" applyFont="1" applyAlignment="1" applyProtection="1">
      <alignment horizontal="center"/>
    </xf>
    <xf numFmtId="49" fontId="3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25" fillId="0" borderId="10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 wrapText="1"/>
    </xf>
    <xf numFmtId="1" fontId="9" fillId="0" borderId="18" xfId="0" applyNumberFormat="1" applyFont="1" applyBorder="1" applyAlignment="1" applyProtection="1">
      <alignment horizontal="center" vertical="center"/>
    </xf>
    <xf numFmtId="1" fontId="9" fillId="0" borderId="19" xfId="0" applyNumberFormat="1" applyFont="1" applyFill="1" applyBorder="1" applyAlignment="1" applyProtection="1">
      <alignment horizontal="center" vertical="center"/>
    </xf>
    <xf numFmtId="1" fontId="9" fillId="0" borderId="20" xfId="0" applyNumberFormat="1" applyFont="1" applyFill="1" applyBorder="1" applyAlignment="1" applyProtection="1">
      <alignment horizontal="center" vertical="center"/>
    </xf>
    <xf numFmtId="1" fontId="9" fillId="0" borderId="19" xfId="0" applyNumberFormat="1" applyFont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25" fillId="0" borderId="5" xfId="0" applyNumberFormat="1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</xf>
    <xf numFmtId="1" fontId="13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49" fontId="9" fillId="0" borderId="0" xfId="0" applyNumberFormat="1" applyFont="1" applyAlignment="1" applyProtection="1">
      <alignment vertical="center" wrapText="1"/>
    </xf>
    <xf numFmtId="49" fontId="10" fillId="0" borderId="0" xfId="0" applyNumberFormat="1" applyFont="1" applyBorder="1" applyAlignment="1" applyProtection="1">
      <alignment horizontal="center" vertical="center" wrapText="1"/>
    </xf>
    <xf numFmtId="1" fontId="9" fillId="0" borderId="10" xfId="0" applyNumberFormat="1" applyFont="1" applyFill="1" applyBorder="1" applyAlignment="1" applyProtection="1">
      <alignment horizontal="center" vertical="center" wrapText="1"/>
    </xf>
    <xf numFmtId="1" fontId="25" fillId="0" borderId="10" xfId="0" applyNumberFormat="1" applyFont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 wrapText="1"/>
    </xf>
    <xf numFmtId="1" fontId="9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/>
    </xf>
    <xf numFmtId="0" fontId="25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49" fontId="28" fillId="0" borderId="0" xfId="0" applyNumberFormat="1" applyFont="1" applyAlignment="1" applyProtection="1">
      <alignment horizontal="center" vertical="center"/>
    </xf>
    <xf numFmtId="1" fontId="3" fillId="3" borderId="15" xfId="0" quotePrefix="1" applyNumberFormat="1" applyFont="1" applyFill="1" applyBorder="1" applyAlignment="1" applyProtection="1">
      <alignment horizontal="center" vertical="center"/>
    </xf>
    <xf numFmtId="49" fontId="9" fillId="0" borderId="23" xfId="0" applyNumberFormat="1" applyFont="1" applyFill="1" applyBorder="1" applyAlignment="1" applyProtection="1">
      <alignment horizontal="left" vertical="center"/>
    </xf>
    <xf numFmtId="49" fontId="9" fillId="0" borderId="23" xfId="0" applyNumberFormat="1" applyFont="1" applyFill="1" applyBorder="1" applyAlignment="1" applyProtection="1">
      <alignment horizontal="center" vertical="center"/>
    </xf>
    <xf numFmtId="1" fontId="20" fillId="0" borderId="22" xfId="0" applyNumberFormat="1" applyFont="1" applyBorder="1" applyAlignment="1" applyProtection="1">
      <alignment horizontal="center" vertical="center"/>
    </xf>
    <xf numFmtId="1" fontId="20" fillId="0" borderId="23" xfId="0" applyNumberFormat="1" applyFont="1" applyBorder="1" applyAlignment="1" applyProtection="1">
      <alignment horizontal="center" vertical="center"/>
    </xf>
    <xf numFmtId="1" fontId="20" fillId="0" borderId="24" xfId="0" applyNumberFormat="1" applyFont="1" applyBorder="1" applyAlignment="1" applyProtection="1">
      <alignment horizontal="center" vertical="center"/>
    </xf>
    <xf numFmtId="1" fontId="20" fillId="0" borderId="12" xfId="1" applyNumberFormat="1" applyFont="1" applyFill="1" applyBorder="1" applyAlignment="1" applyProtection="1">
      <alignment horizontal="center" vertical="center"/>
    </xf>
    <xf numFmtId="1" fontId="20" fillId="0" borderId="10" xfId="1" applyNumberFormat="1" applyFont="1" applyFill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/>
    </xf>
    <xf numFmtId="1" fontId="20" fillId="0" borderId="10" xfId="0" applyNumberFormat="1" applyFont="1" applyFill="1" applyBorder="1" applyAlignment="1" applyProtection="1">
      <alignment horizontal="center" vertical="center"/>
    </xf>
    <xf numFmtId="1" fontId="20" fillId="0" borderId="14" xfId="0" applyNumberFormat="1" applyFont="1" applyFill="1" applyBorder="1" applyAlignment="1" applyProtection="1">
      <alignment horizontal="center" vertical="center"/>
    </xf>
    <xf numFmtId="1" fontId="20" fillId="0" borderId="14" xfId="1" applyNumberFormat="1" applyFont="1" applyFill="1" applyBorder="1" applyAlignment="1" applyProtection="1">
      <alignment horizontal="center" vertical="center"/>
    </xf>
    <xf numFmtId="1" fontId="20" fillId="0" borderId="12" xfId="1" applyNumberFormat="1" applyFont="1" applyBorder="1" applyAlignment="1" applyProtection="1">
      <alignment horizontal="center" vertical="center"/>
    </xf>
    <xf numFmtId="1" fontId="20" fillId="0" borderId="10" xfId="1" applyNumberFormat="1" applyFont="1" applyBorder="1" applyAlignment="1" applyProtection="1">
      <alignment horizontal="center" vertical="center"/>
    </xf>
    <xf numFmtId="1" fontId="20" fillId="0" borderId="14" xfId="1" applyNumberFormat="1" applyFont="1" applyBorder="1" applyAlignment="1" applyProtection="1">
      <alignment horizontal="center" vertical="center"/>
    </xf>
    <xf numFmtId="1" fontId="20" fillId="0" borderId="12" xfId="0" applyNumberFormat="1" applyFont="1" applyBorder="1" applyAlignment="1" applyProtection="1">
      <alignment horizontal="center" vertical="center"/>
    </xf>
    <xf numFmtId="1" fontId="20" fillId="0" borderId="10" xfId="0" applyNumberFormat="1" applyFont="1" applyBorder="1" applyAlignment="1" applyProtection="1">
      <alignment horizontal="center" vertical="center"/>
    </xf>
    <xf numFmtId="1" fontId="20" fillId="0" borderId="14" xfId="0" applyNumberFormat="1" applyFont="1" applyBorder="1" applyAlignment="1" applyProtection="1">
      <alignment horizontal="center" vertical="center"/>
    </xf>
    <xf numFmtId="1" fontId="20" fillId="0" borderId="1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1" fontId="20" fillId="0" borderId="12" xfId="1" applyNumberFormat="1" applyFont="1" applyBorder="1" applyProtection="1">
      <alignment horizontal="center" vertical="center"/>
    </xf>
    <xf numFmtId="1" fontId="20" fillId="0" borderId="14" xfId="1" applyNumberFormat="1" applyFont="1" applyBorder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3" fillId="0" borderId="25" xfId="0" applyNumberFormat="1" applyFont="1" applyBorder="1" applyAlignment="1" applyProtection="1">
      <alignment horizontal="center" vertical="center"/>
    </xf>
    <xf numFmtId="1" fontId="9" fillId="0" borderId="9" xfId="0" applyNumberFormat="1" applyFont="1" applyBorder="1" applyAlignment="1" applyProtection="1">
      <alignment horizontal="center" vertical="center"/>
    </xf>
    <xf numFmtId="1" fontId="9" fillId="0" borderId="15" xfId="0" applyNumberFormat="1" applyFont="1" applyBorder="1" applyAlignment="1" applyProtection="1">
      <alignment horizontal="center" vertical="center"/>
    </xf>
    <xf numFmtId="1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1" fontId="9" fillId="3" borderId="26" xfId="0" applyNumberFormat="1" applyFont="1" applyFill="1" applyBorder="1" applyAlignment="1" applyProtection="1">
      <alignment horizontal="center" vertical="center"/>
    </xf>
    <xf numFmtId="1" fontId="9" fillId="3" borderId="20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Border="1" applyAlignment="1" applyProtection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</xf>
    <xf numFmtId="0" fontId="25" fillId="0" borderId="19" xfId="0" applyNumberFormat="1" applyFont="1" applyBorder="1" applyAlignment="1" applyProtection="1">
      <alignment horizontal="center" vertical="center"/>
    </xf>
    <xf numFmtId="1" fontId="9" fillId="0" borderId="21" xfId="0" applyNumberFormat="1" applyFont="1" applyFill="1" applyBorder="1" applyAlignment="1" applyProtection="1">
      <alignment horizontal="center" vertical="center"/>
    </xf>
    <xf numFmtId="0" fontId="9" fillId="0" borderId="18" xfId="0" applyNumberFormat="1" applyFont="1" applyBorder="1" applyAlignment="1" applyProtection="1">
      <alignment horizontal="center" vertical="center"/>
    </xf>
    <xf numFmtId="1" fontId="9" fillId="0" borderId="9" xfId="0" applyNumberFormat="1" applyFont="1" applyFill="1" applyBorder="1" applyAlignment="1" applyProtection="1">
      <alignment horizontal="center" vertical="center"/>
    </xf>
    <xf numFmtId="1" fontId="9" fillId="0" borderId="16" xfId="0" applyNumberFormat="1" applyFont="1" applyFill="1" applyBorder="1" applyAlignment="1" applyProtection="1">
      <alignment horizontal="center" vertical="center"/>
    </xf>
    <xf numFmtId="0" fontId="9" fillId="0" borderId="25" xfId="0" applyNumberFormat="1" applyFont="1" applyBorder="1" applyAlignment="1" applyProtection="1">
      <alignment horizontal="center" vertical="center"/>
    </xf>
    <xf numFmtId="49" fontId="21" fillId="0" borderId="17" xfId="2" applyNumberFormat="1" applyFont="1" applyBorder="1" applyAlignment="1">
      <alignment horizontal="center" vertical="center" wrapText="1"/>
    </xf>
    <xf numFmtId="1" fontId="9" fillId="3" borderId="16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0" fontId="25" fillId="0" borderId="3" xfId="0" applyFont="1" applyBorder="1" applyAlignment="1" applyProtection="1">
      <alignment horizontal="left" vertical="center"/>
    </xf>
    <xf numFmtId="49" fontId="25" fillId="0" borderId="3" xfId="0" applyNumberFormat="1" applyFont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49" fontId="21" fillId="0" borderId="25" xfId="2" applyNumberFormat="1" applyFont="1" applyBorder="1" applyAlignment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/>
    </xf>
    <xf numFmtId="164" fontId="9" fillId="0" borderId="14" xfId="0" applyNumberFormat="1" applyFont="1" applyFill="1" applyBorder="1" applyAlignment="1" applyProtection="1">
      <alignment horizontal="center" vertical="center"/>
    </xf>
    <xf numFmtId="164" fontId="9" fillId="0" borderId="4" xfId="0" applyNumberFormat="1" applyFont="1" applyFill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1" fontId="9" fillId="3" borderId="6" xfId="0" applyNumberFormat="1" applyFont="1" applyFill="1" applyBorder="1" applyAlignment="1" applyProtection="1">
      <alignment horizontal="center" vertical="center"/>
    </xf>
    <xf numFmtId="1" fontId="9" fillId="3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49" fontId="9" fillId="0" borderId="20" xfId="0" applyNumberFormat="1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/>
    </xf>
    <xf numFmtId="49" fontId="25" fillId="0" borderId="20" xfId="0" applyNumberFormat="1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 applyProtection="1">
      <alignment horizontal="center" vertical="center" wrapText="1"/>
    </xf>
    <xf numFmtId="0" fontId="25" fillId="0" borderId="10" xfId="0" applyFont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left" vertical="center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/>
    </xf>
    <xf numFmtId="0" fontId="0" fillId="0" borderId="0" xfId="0" applyFill="1" applyProtection="1"/>
    <xf numFmtId="0" fontId="25" fillId="0" borderId="1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0" fontId="25" fillId="0" borderId="20" xfId="0" applyFont="1" applyFill="1" applyBorder="1" applyAlignment="1" applyProtection="1">
      <alignment horizontal="center" vertical="center"/>
    </xf>
    <xf numFmtId="49" fontId="9" fillId="0" borderId="26" xfId="0" applyNumberFormat="1" applyFont="1" applyBorder="1" applyAlignment="1" applyProtection="1">
      <alignment horizontal="center" vertical="center" wrapText="1"/>
    </xf>
    <xf numFmtId="49" fontId="9" fillId="0" borderId="31" xfId="0" applyNumberFormat="1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center"/>
    </xf>
    <xf numFmtId="0" fontId="13" fillId="0" borderId="33" xfId="0" applyNumberFormat="1" applyFont="1" applyBorder="1" applyAlignment="1" applyProtection="1">
      <alignment horizontal="center" vertical="center"/>
    </xf>
    <xf numFmtId="0" fontId="13" fillId="0" borderId="44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0" fontId="25" fillId="0" borderId="10" xfId="0" applyFont="1" applyBorder="1"/>
    <xf numFmtId="49" fontId="14" fillId="0" borderId="10" xfId="0" applyNumberFormat="1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164" fontId="9" fillId="0" borderId="7" xfId="0" applyNumberFormat="1" applyFont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 vertical="center"/>
    </xf>
    <xf numFmtId="164" fontId="9" fillId="3" borderId="9" xfId="0" applyNumberFormat="1" applyFont="1" applyFill="1" applyBorder="1" applyAlignment="1" applyProtection="1">
      <alignment horizontal="center" vertical="center"/>
    </xf>
    <xf numFmtId="164" fontId="9" fillId="0" borderId="12" xfId="0" applyNumberFormat="1" applyFont="1" applyBorder="1" applyAlignment="1" applyProtection="1">
      <alignment horizontal="center" vertical="center"/>
    </xf>
    <xf numFmtId="164" fontId="9" fillId="0" borderId="10" xfId="0" applyNumberFormat="1" applyFont="1" applyBorder="1" applyAlignment="1" applyProtection="1">
      <alignment horizontal="center" vertical="center"/>
    </xf>
    <xf numFmtId="164" fontId="9" fillId="3" borderId="15" xfId="0" applyNumberFormat="1" applyFont="1" applyFill="1" applyBorder="1" applyAlignment="1" applyProtection="1">
      <alignment horizontal="center" vertical="center"/>
    </xf>
    <xf numFmtId="164" fontId="9" fillId="0" borderId="3" xfId="0" applyNumberFormat="1" applyFont="1" applyBorder="1" applyAlignment="1" applyProtection="1">
      <alignment horizontal="center" vertical="center"/>
    </xf>
    <xf numFmtId="164" fontId="9" fillId="3" borderId="16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 applyProtection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</xf>
    <xf numFmtId="164" fontId="9" fillId="0" borderId="11" xfId="0" applyNumberFormat="1" applyFont="1" applyBorder="1" applyAlignment="1" applyProtection="1">
      <alignment horizontal="center" vertical="center"/>
    </xf>
    <xf numFmtId="164" fontId="9" fillId="0" borderId="17" xfId="0" applyNumberFormat="1" applyFont="1" applyBorder="1" applyAlignment="1" applyProtection="1">
      <alignment horizontal="center" vertical="center"/>
    </xf>
    <xf numFmtId="164" fontId="9" fillId="0" borderId="29" xfId="0" applyNumberFormat="1" applyFont="1" applyFill="1" applyBorder="1" applyAlignment="1" applyProtection="1">
      <alignment horizontal="center" vertical="center"/>
    </xf>
    <xf numFmtId="164" fontId="9" fillId="0" borderId="13" xfId="0" applyNumberFormat="1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49" fontId="25" fillId="0" borderId="5" xfId="0" applyNumberFormat="1" applyFont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1" fontId="9" fillId="0" borderId="45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left" vertical="center"/>
    </xf>
    <xf numFmtId="49" fontId="9" fillId="0" borderId="47" xfId="0" applyNumberFormat="1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164" fontId="9" fillId="0" borderId="48" xfId="0" applyNumberFormat="1" applyFont="1" applyFill="1" applyBorder="1" applyAlignment="1" applyProtection="1">
      <alignment horizontal="center" vertical="center"/>
    </xf>
    <xf numFmtId="1" fontId="9" fillId="3" borderId="45" xfId="0" applyNumberFormat="1" applyFont="1" applyFill="1" applyBorder="1" applyAlignment="1" applyProtection="1">
      <alignment horizontal="center" vertical="center"/>
    </xf>
    <xf numFmtId="1" fontId="9" fillId="3" borderId="11" xfId="0" applyNumberFormat="1" applyFont="1" applyFill="1" applyBorder="1" applyAlignment="1" applyProtection="1">
      <alignment horizontal="center" vertical="center"/>
    </xf>
    <xf numFmtId="1" fontId="9" fillId="3" borderId="49" xfId="0" applyNumberFormat="1" applyFont="1" applyFill="1" applyBorder="1" applyAlignment="1" applyProtection="1">
      <alignment horizontal="center" vertical="center"/>
    </xf>
    <xf numFmtId="1" fontId="9" fillId="0" borderId="26" xfId="0" applyNumberFormat="1" applyFont="1" applyFill="1" applyBorder="1" applyAlignment="1" applyProtection="1">
      <alignment horizontal="center" vertical="center"/>
    </xf>
    <xf numFmtId="1" fontId="9" fillId="0" borderId="50" xfId="0" applyNumberFormat="1" applyFont="1" applyFill="1" applyBorder="1" applyAlignment="1" applyProtection="1">
      <alignment horizontal="center" vertical="center"/>
    </xf>
    <xf numFmtId="1" fontId="9" fillId="0" borderId="31" xfId="0" applyNumberFormat="1" applyFont="1" applyFill="1" applyBorder="1" applyAlignment="1" applyProtection="1">
      <alignment horizontal="center" vertical="center"/>
    </xf>
    <xf numFmtId="49" fontId="21" fillId="0" borderId="2" xfId="2" applyNumberFormat="1" applyFont="1" applyBorder="1" applyAlignment="1">
      <alignment horizontal="center" vertical="center" wrapText="1"/>
    </xf>
    <xf numFmtId="49" fontId="21" fillId="0" borderId="4" xfId="2" applyNumberFormat="1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/>
    </xf>
    <xf numFmtId="1" fontId="9" fillId="3" borderId="8" xfId="0" applyNumberFormat="1" applyFont="1" applyFill="1" applyBorder="1" applyAlignment="1" applyProtection="1">
      <alignment horizontal="center" vertical="center"/>
    </xf>
    <xf numFmtId="1" fontId="9" fillId="4" borderId="12" xfId="0" applyNumberFormat="1" applyFont="1" applyFill="1" applyBorder="1" applyAlignment="1" applyProtection="1">
      <alignment horizontal="center" vertical="center"/>
    </xf>
    <xf numFmtId="1" fontId="9" fillId="3" borderId="14" xfId="0" applyNumberFormat="1" applyFont="1" applyFill="1" applyBorder="1" applyAlignment="1" applyProtection="1">
      <alignment horizontal="center" vertical="center"/>
    </xf>
    <xf numFmtId="1" fontId="9" fillId="4" borderId="52" xfId="0" applyNumberFormat="1" applyFont="1" applyFill="1" applyBorder="1" applyAlignment="1" applyProtection="1">
      <alignment horizontal="center" vertical="center"/>
    </xf>
    <xf numFmtId="1" fontId="9" fillId="3" borderId="48" xfId="0" applyNumberFormat="1" applyFont="1" applyFill="1" applyBorder="1" applyAlignment="1" applyProtection="1">
      <alignment horizontal="center" vertical="center"/>
    </xf>
    <xf numFmtId="1" fontId="9" fillId="4" borderId="2" xfId="0" applyNumberFormat="1" applyFont="1" applyFill="1" applyBorder="1" applyAlignment="1" applyProtection="1">
      <alignment horizontal="center" vertical="center"/>
    </xf>
    <xf numFmtId="1" fontId="9" fillId="3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0" fontId="9" fillId="0" borderId="12" xfId="0" applyNumberFormat="1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 wrapText="1"/>
    </xf>
    <xf numFmtId="49" fontId="20" fillId="0" borderId="14" xfId="0" applyNumberFormat="1" applyFont="1" applyBorder="1" applyAlignment="1" applyProtection="1">
      <alignment horizontal="center" vertical="center" wrapText="1"/>
    </xf>
    <xf numFmtId="1" fontId="2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1" fontId="20" fillId="0" borderId="0" xfId="0" applyNumberFormat="1" applyFont="1" applyBorder="1" applyAlignment="1" applyProtection="1">
      <alignment horizontal="center" vertical="center"/>
    </xf>
    <xf numFmtId="1" fontId="20" fillId="0" borderId="0" xfId="1" applyNumberFormat="1" applyFont="1" applyFill="1" applyBorder="1" applyAlignment="1" applyProtection="1">
      <alignment horizontal="center" vertical="center"/>
    </xf>
    <xf numFmtId="1" fontId="20" fillId="0" borderId="0" xfId="1" applyNumberFormat="1" applyFont="1" applyBorder="1" applyAlignment="1" applyProtection="1">
      <alignment horizontal="center" vertical="center"/>
    </xf>
    <xf numFmtId="1" fontId="20" fillId="0" borderId="0" xfId="1" applyNumberFormat="1" applyFont="1" applyBorder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Border="1" applyAlignment="1" applyProtection="1">
      <alignment horizontal="center" vertical="center"/>
    </xf>
    <xf numFmtId="0" fontId="9" fillId="0" borderId="47" xfId="0" applyNumberFormat="1" applyFont="1" applyBorder="1" applyAlignment="1" applyProtection="1">
      <alignment horizontal="center" vertical="center" wrapText="1"/>
    </xf>
    <xf numFmtId="0" fontId="20" fillId="0" borderId="12" xfId="0" applyNumberFormat="1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49" fontId="13" fillId="0" borderId="50" xfId="0" applyNumberFormat="1" applyFont="1" applyBorder="1" applyAlignment="1" applyProtection="1">
      <alignment horizontal="center" vertical="center" wrapText="1"/>
    </xf>
    <xf numFmtId="49" fontId="25" fillId="0" borderId="50" xfId="0" applyNumberFormat="1" applyFont="1" applyBorder="1" applyAlignment="1" applyProtection="1">
      <alignment horizontal="left" vertical="center"/>
    </xf>
    <xf numFmtId="0" fontId="25" fillId="0" borderId="50" xfId="0" applyNumberFormat="1" applyFont="1" applyBorder="1" applyAlignment="1" applyProtection="1">
      <alignment horizontal="center" vertical="center" wrapText="1"/>
    </xf>
    <xf numFmtId="49" fontId="25" fillId="0" borderId="50" xfId="0" applyNumberFormat="1" applyFont="1" applyBorder="1" applyAlignment="1" applyProtection="1">
      <alignment horizontal="center" vertical="center"/>
    </xf>
    <xf numFmtId="49" fontId="9" fillId="0" borderId="5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/>
    </xf>
    <xf numFmtId="49" fontId="14" fillId="0" borderId="0" xfId="0" applyNumberFormat="1" applyFont="1" applyBorder="1" applyAlignment="1" applyProtection="1">
      <alignment horizontal="center"/>
    </xf>
    <xf numFmtId="1" fontId="9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0" fontId="9" fillId="0" borderId="5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</xf>
    <xf numFmtId="0" fontId="25" fillId="0" borderId="27" xfId="0" applyNumberFormat="1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left" vertical="center"/>
    </xf>
    <xf numFmtId="0" fontId="25" fillId="0" borderId="23" xfId="0" applyFont="1" applyBorder="1" applyAlignment="1" applyProtection="1">
      <alignment horizontal="center" vertical="center" wrapText="1"/>
    </xf>
    <xf numFmtId="0" fontId="25" fillId="0" borderId="23" xfId="0" applyFont="1" applyBorder="1" applyAlignment="1" applyProtection="1">
      <alignment horizontal="center" vertical="center"/>
    </xf>
    <xf numFmtId="49" fontId="9" fillId="0" borderId="47" xfId="0" applyNumberFormat="1" applyFont="1" applyBorder="1" applyAlignment="1" applyProtection="1">
      <alignment horizontal="center" vertical="center" wrapText="1"/>
    </xf>
    <xf numFmtId="0" fontId="25" fillId="0" borderId="41" xfId="0" applyFont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left" vertical="center"/>
    </xf>
    <xf numFmtId="0" fontId="9" fillId="0" borderId="23" xfId="0" applyNumberFormat="1" applyFont="1" applyBorder="1" applyAlignment="1" applyProtection="1">
      <alignment horizontal="center" vertical="center" wrapText="1"/>
    </xf>
    <xf numFmtId="49" fontId="9" fillId="0" borderId="23" xfId="0" applyNumberFormat="1" applyFont="1" applyBorder="1" applyAlignment="1" applyProtection="1">
      <alignment horizontal="center" vertical="center"/>
    </xf>
    <xf numFmtId="49" fontId="9" fillId="0" borderId="23" xfId="0" applyNumberFormat="1" applyFont="1" applyBorder="1" applyAlignment="1" applyProtection="1">
      <alignment horizontal="center" vertical="center" wrapText="1"/>
    </xf>
    <xf numFmtId="49" fontId="9" fillId="0" borderId="41" xfId="0" applyNumberFormat="1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/>
    </xf>
    <xf numFmtId="49" fontId="25" fillId="0" borderId="3" xfId="0" applyNumberFormat="1" applyFont="1" applyBorder="1" applyAlignment="1" applyProtection="1">
      <alignment horizontal="left" vertical="center"/>
    </xf>
    <xf numFmtId="0" fontId="25" fillId="0" borderId="3" xfId="0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/>
    </xf>
    <xf numFmtId="0" fontId="9" fillId="0" borderId="22" xfId="0" applyNumberFormat="1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49" fontId="9" fillId="0" borderId="19" xfId="0" applyNumberFormat="1" applyFont="1" applyBorder="1" applyAlignment="1" applyProtection="1">
      <alignment horizontal="center" vertical="center" wrapText="1"/>
    </xf>
    <xf numFmtId="1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164" fontId="3" fillId="3" borderId="45" xfId="0" applyNumberFormat="1" applyFont="1" applyFill="1" applyBorder="1" applyAlignment="1" applyProtection="1">
      <alignment horizontal="center" vertical="center"/>
    </xf>
    <xf numFmtId="164" fontId="3" fillId="3" borderId="16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25" fillId="0" borderId="5" xfId="0" applyNumberFormat="1" applyFont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0" fontId="20" fillId="0" borderId="20" xfId="0" applyFont="1" applyBorder="1" applyAlignment="1" applyProtection="1">
      <alignment horizontal="center" vertical="center"/>
    </xf>
    <xf numFmtId="49" fontId="9" fillId="0" borderId="13" xfId="0" applyNumberFormat="1" applyFont="1" applyBorder="1" applyAlignment="1" applyProtection="1">
      <alignment horizontal="center" vertical="center" wrapText="1"/>
    </xf>
    <xf numFmtId="49" fontId="9" fillId="0" borderId="30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/>
    </xf>
    <xf numFmtId="1" fontId="9" fillId="0" borderId="5" xfId="0" applyNumberFormat="1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/>
    </xf>
    <xf numFmtId="49" fontId="9" fillId="0" borderId="47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center" vertical="center" wrapText="1"/>
    </xf>
    <xf numFmtId="49" fontId="9" fillId="0" borderId="47" xfId="0" applyNumberFormat="1" applyFont="1" applyFill="1" applyBorder="1" applyAlignment="1" applyProtection="1">
      <alignment horizontal="center" vertical="center"/>
    </xf>
    <xf numFmtId="49" fontId="20" fillId="0" borderId="20" xfId="0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/>
    </xf>
    <xf numFmtId="1" fontId="15" fillId="0" borderId="7" xfId="0" applyNumberFormat="1" applyFont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/>
    </xf>
    <xf numFmtId="49" fontId="25" fillId="0" borderId="11" xfId="0" applyNumberFormat="1" applyFont="1" applyBorder="1" applyAlignment="1" applyProtection="1">
      <alignment horizontal="center" vertical="center" wrapText="1"/>
    </xf>
    <xf numFmtId="0" fontId="25" fillId="0" borderId="12" xfId="0" applyNumberFormat="1" applyFont="1" applyBorder="1" applyAlignment="1" applyProtection="1">
      <alignment horizontal="center" vertical="center"/>
    </xf>
    <xf numFmtId="0" fontId="25" fillId="0" borderId="22" xfId="0" applyNumberFormat="1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 wrapText="1"/>
    </xf>
    <xf numFmtId="49" fontId="14" fillId="0" borderId="19" xfId="0" applyNumberFormat="1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13" fillId="0" borderId="7" xfId="0" applyNumberFormat="1" applyFont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center" vertical="center" wrapText="1"/>
    </xf>
    <xf numFmtId="49" fontId="13" fillId="0" borderId="16" xfId="0" applyNumberFormat="1" applyFont="1" applyBorder="1" applyAlignment="1" applyProtection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3" fillId="0" borderId="18" xfId="0" applyNumberFormat="1" applyFont="1" applyBorder="1" applyAlignment="1" applyProtection="1">
      <alignment horizontal="center" vertical="center" wrapText="1"/>
    </xf>
    <xf numFmtId="49" fontId="13" fillId="0" borderId="25" xfId="0" applyNumberFormat="1" applyFont="1" applyBorder="1" applyAlignment="1" applyProtection="1">
      <alignment horizontal="center" vertical="center" wrapText="1"/>
    </xf>
    <xf numFmtId="49" fontId="13" fillId="0" borderId="42" xfId="0" applyNumberFormat="1" applyFont="1" applyBorder="1" applyAlignment="1" applyProtection="1">
      <alignment horizontal="center" vertical="center" wrapText="1"/>
    </xf>
    <xf numFmtId="49" fontId="13" fillId="0" borderId="43" xfId="0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center" vertical="center"/>
    </xf>
    <xf numFmtId="49" fontId="13" fillId="0" borderId="16" xfId="0" applyNumberFormat="1" applyFont="1" applyBorder="1" applyAlignment="1" applyProtection="1">
      <alignment horizontal="center" vertical="center"/>
    </xf>
    <xf numFmtId="49" fontId="13" fillId="0" borderId="32" xfId="0" applyNumberFormat="1" applyFont="1" applyBorder="1" applyAlignment="1" applyProtection="1">
      <alignment horizontal="center" vertical="center" wrapText="1"/>
    </xf>
    <xf numFmtId="49" fontId="13" fillId="0" borderId="33" xfId="0" applyNumberFormat="1" applyFont="1" applyBorder="1" applyAlignment="1" applyProtection="1">
      <alignment horizontal="center" vertical="center" wrapText="1"/>
    </xf>
    <xf numFmtId="49" fontId="13" fillId="0" borderId="32" xfId="0" applyNumberFormat="1" applyFont="1" applyFill="1" applyBorder="1" applyAlignment="1" applyProtection="1">
      <alignment horizontal="center" vertical="center" wrapText="1"/>
    </xf>
    <xf numFmtId="49" fontId="13" fillId="0" borderId="33" xfId="0" applyNumberFormat="1" applyFont="1" applyFill="1" applyBorder="1" applyAlignment="1" applyProtection="1">
      <alignment horizontal="center" vertical="center" wrapText="1"/>
    </xf>
    <xf numFmtId="49" fontId="13" fillId="0" borderId="36" xfId="0" applyNumberFormat="1" applyFont="1" applyBorder="1" applyAlignment="1" applyProtection="1">
      <alignment horizontal="center" vertical="center"/>
    </xf>
    <xf numFmtId="49" fontId="13" fillId="0" borderId="29" xfId="0" applyNumberFormat="1" applyFont="1" applyBorder="1" applyAlignment="1" applyProtection="1">
      <alignment horizontal="center" vertical="center"/>
    </xf>
    <xf numFmtId="0" fontId="13" fillId="2" borderId="26" xfId="0" applyNumberFormat="1" applyFont="1" applyFill="1" applyBorder="1" applyAlignment="1" applyProtection="1">
      <alignment horizontal="center" vertical="center" wrapText="1"/>
    </xf>
    <xf numFmtId="0" fontId="13" fillId="2" borderId="31" xfId="0" applyNumberFormat="1" applyFont="1" applyFill="1" applyBorder="1" applyAlignment="1" applyProtection="1">
      <alignment horizontal="center" vertical="center" wrapText="1"/>
    </xf>
    <xf numFmtId="49" fontId="13" fillId="0" borderId="34" xfId="0" applyNumberFormat="1" applyFont="1" applyBorder="1" applyAlignment="1" applyProtection="1">
      <alignment horizontal="center" vertical="center" wrapText="1"/>
    </xf>
    <xf numFmtId="49" fontId="13" fillId="0" borderId="35" xfId="0" applyNumberFormat="1" applyFont="1" applyBorder="1" applyAlignment="1" applyProtection="1">
      <alignment horizontal="center" vertical="center" wrapText="1"/>
    </xf>
    <xf numFmtId="0" fontId="13" fillId="0" borderId="37" xfId="0" applyNumberFormat="1" applyFont="1" applyBorder="1" applyAlignment="1" applyProtection="1">
      <alignment horizontal="center" vertical="center" wrapText="1"/>
    </xf>
    <xf numFmtId="0" fontId="13" fillId="0" borderId="28" xfId="0" applyNumberFormat="1" applyFont="1" applyBorder="1" applyAlignment="1" applyProtection="1">
      <alignment horizontal="center" vertical="center" wrapText="1"/>
    </xf>
    <xf numFmtId="49" fontId="13" fillId="0" borderId="26" xfId="0" applyNumberFormat="1" applyFont="1" applyBorder="1" applyAlignment="1" applyProtection="1">
      <alignment horizontal="center" vertical="center"/>
    </xf>
    <xf numFmtId="49" fontId="13" fillId="0" borderId="37" xfId="0" applyNumberFormat="1" applyFont="1" applyBorder="1" applyAlignment="1" applyProtection="1">
      <alignment horizontal="center" vertical="center" wrapText="1"/>
    </xf>
    <xf numFmtId="49" fontId="13" fillId="0" borderId="28" xfId="0" applyNumberFormat="1" applyFont="1" applyBorder="1" applyAlignment="1" applyProtection="1">
      <alignment horizontal="center" vertical="center" wrapText="1"/>
    </xf>
    <xf numFmtId="49" fontId="17" fillId="0" borderId="37" xfId="0" applyNumberFormat="1" applyFont="1" applyBorder="1" applyAlignment="1" applyProtection="1">
      <alignment horizontal="center" vertical="center" wrapText="1"/>
    </xf>
    <xf numFmtId="49" fontId="17" fillId="0" borderId="28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  <xf numFmtId="49" fontId="29" fillId="0" borderId="0" xfId="0" applyNumberFormat="1" applyFont="1" applyAlignment="1" applyProtection="1">
      <alignment horizontal="center" vertical="center" wrapText="1"/>
    </xf>
    <xf numFmtId="49" fontId="13" fillId="0" borderId="32" xfId="0" applyNumberFormat="1" applyFont="1" applyBorder="1" applyAlignment="1" applyProtection="1">
      <alignment horizontal="center" vertical="center"/>
    </xf>
    <xf numFmtId="49" fontId="13" fillId="0" borderId="33" xfId="0" applyNumberFormat="1" applyFont="1" applyBorder="1" applyAlignment="1" applyProtection="1">
      <alignment horizontal="center" vertical="center"/>
    </xf>
    <xf numFmtId="49" fontId="13" fillId="0" borderId="38" xfId="0" applyNumberFormat="1" applyFont="1" applyBorder="1" applyAlignment="1" applyProtection="1">
      <alignment horizontal="center" vertical="center" wrapText="1"/>
    </xf>
    <xf numFmtId="49" fontId="13" fillId="0" borderId="40" xfId="0" applyNumberFormat="1" applyFont="1" applyBorder="1" applyAlignment="1" applyProtection="1">
      <alignment horizontal="center" vertical="center" wrapText="1"/>
    </xf>
    <xf numFmtId="49" fontId="13" fillId="0" borderId="51" xfId="0" applyNumberFormat="1" applyFont="1" applyBorder="1" applyAlignment="1" applyProtection="1">
      <alignment horizontal="center" vertical="center" wrapText="1"/>
    </xf>
    <xf numFmtId="49" fontId="13" fillId="0" borderId="39" xfId="0" applyNumberFormat="1" applyFont="1" applyBorder="1" applyAlignment="1" applyProtection="1">
      <alignment horizontal="center" vertical="center" wrapText="1"/>
    </xf>
    <xf numFmtId="0" fontId="13" fillId="4" borderId="37" xfId="0" applyNumberFormat="1" applyFont="1" applyFill="1" applyBorder="1" applyAlignment="1" applyProtection="1">
      <alignment horizontal="center" vertical="center" wrapText="1"/>
    </xf>
    <xf numFmtId="0" fontId="13" fillId="4" borderId="28" xfId="0" applyNumberFormat="1" applyFont="1" applyFill="1" applyBorder="1" applyAlignment="1" applyProtection="1">
      <alignment horizontal="center" vertical="center" wrapText="1"/>
    </xf>
    <xf numFmtId="164" fontId="13" fillId="0" borderId="37" xfId="0" applyNumberFormat="1" applyFont="1" applyBorder="1" applyAlignment="1" applyProtection="1">
      <alignment horizontal="center" vertical="center"/>
    </xf>
    <xf numFmtId="164" fontId="13" fillId="0" borderId="28" xfId="0" applyNumberFormat="1" applyFont="1" applyBorder="1" applyAlignment="1" applyProtection="1">
      <alignment horizontal="center" vertical="center"/>
    </xf>
    <xf numFmtId="2" fontId="13" fillId="0" borderId="37" xfId="0" applyNumberFormat="1" applyFont="1" applyBorder="1" applyAlignment="1" applyProtection="1">
      <alignment horizontal="center" vertical="center"/>
    </xf>
    <xf numFmtId="2" fontId="13" fillId="0" borderId="28" xfId="0" applyNumberFormat="1" applyFont="1" applyBorder="1" applyAlignment="1" applyProtection="1">
      <alignment horizontal="center" vertical="center"/>
    </xf>
    <xf numFmtId="49" fontId="13" fillId="0" borderId="37" xfId="0" applyNumberFormat="1" applyFont="1" applyBorder="1" applyAlignment="1" applyProtection="1">
      <alignment horizontal="center" vertical="center"/>
    </xf>
    <xf numFmtId="49" fontId="13" fillId="0" borderId="28" xfId="0" applyNumberFormat="1" applyFont="1" applyBorder="1" applyAlignment="1" applyProtection="1">
      <alignment horizontal="center" vertical="center"/>
    </xf>
    <xf numFmtId="49" fontId="13" fillId="0" borderId="53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2</xdr:row>
      <xdr:rowOff>83068</xdr:rowOff>
    </xdr:from>
    <xdr:to>
      <xdr:col>6</xdr:col>
      <xdr:colOff>396241</xdr:colOff>
      <xdr:row>7</xdr:row>
      <xdr:rowOff>179682</xdr:rowOff>
    </xdr:to>
    <xdr:pic>
      <xdr:nvPicPr>
        <xdr:cNvPr id="2692" name="Рисунок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1" y="892105"/>
          <a:ext cx="826629" cy="133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336972</xdr:colOff>
      <xdr:row>2</xdr:row>
      <xdr:rowOff>77234</xdr:rowOff>
    </xdr:from>
    <xdr:to>
      <xdr:col>9</xdr:col>
      <xdr:colOff>649392</xdr:colOff>
      <xdr:row>7</xdr:row>
      <xdr:rowOff>166228</xdr:rowOff>
    </xdr:to>
    <xdr:pic>
      <xdr:nvPicPr>
        <xdr:cNvPr id="269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39" y="886271"/>
          <a:ext cx="933309" cy="133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184104</xdr:colOff>
      <xdr:row>9</xdr:row>
      <xdr:rowOff>89183</xdr:rowOff>
    </xdr:from>
    <xdr:to>
      <xdr:col>7</xdr:col>
      <xdr:colOff>329428</xdr:colOff>
      <xdr:row>10</xdr:row>
      <xdr:rowOff>1687337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1964" y="2390423"/>
          <a:ext cx="2019844" cy="2116314"/>
        </a:xfrm>
        <a:prstGeom prst="rect">
          <a:avLst/>
        </a:prstGeom>
      </xdr:spPr>
    </xdr:pic>
    <xdr:clientData/>
  </xdr:twoCellAnchor>
  <xdr:twoCellAnchor editAs="oneCell">
    <xdr:from>
      <xdr:col>1</xdr:col>
      <xdr:colOff>489185</xdr:colOff>
      <xdr:row>2</xdr:row>
      <xdr:rowOff>106922</xdr:rowOff>
    </xdr:from>
    <xdr:to>
      <xdr:col>3</xdr:col>
      <xdr:colOff>291629</xdr:colOff>
      <xdr:row>7</xdr:row>
      <xdr:rowOff>175976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629" y="915959"/>
          <a:ext cx="1044222" cy="131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tabColor rgb="FF00B0F0"/>
  </sheetPr>
  <dimension ref="B1:J20"/>
  <sheetViews>
    <sheetView tabSelected="1" zoomScale="74" zoomScaleNormal="74" zoomScaleSheetLayoutView="74" workbookViewId="0">
      <selection activeCell="B15" sqref="B15:J15"/>
    </sheetView>
  </sheetViews>
  <sheetFormatPr defaultColWidth="9.109375" defaultRowHeight="13.2" x14ac:dyDescent="0.25"/>
  <cols>
    <col min="1" max="1" width="0.6640625" style="6" customWidth="1"/>
    <col min="2" max="9" width="9.109375" style="6"/>
    <col min="10" max="10" width="15.6640625" style="6" customWidth="1"/>
    <col min="11" max="16384" width="9.109375" style="6"/>
  </cols>
  <sheetData>
    <row r="1" spans="2:10" s="21" customFormat="1" ht="21.6" customHeight="1" x14ac:dyDescent="0.25">
      <c r="B1" s="368" t="s">
        <v>121</v>
      </c>
      <c r="C1" s="368"/>
      <c r="D1" s="368"/>
      <c r="E1" s="368"/>
      <c r="F1" s="368"/>
      <c r="G1" s="368"/>
      <c r="H1" s="368"/>
      <c r="I1" s="368"/>
      <c r="J1" s="368"/>
    </row>
    <row r="2" spans="2:10" s="21" customFormat="1" ht="22.2" customHeight="1" x14ac:dyDescent="0.25">
      <c r="B2" s="368" t="s">
        <v>0</v>
      </c>
      <c r="C2" s="368"/>
      <c r="D2" s="368"/>
      <c r="E2" s="368"/>
      <c r="F2" s="368"/>
      <c r="G2" s="368"/>
      <c r="H2" s="368"/>
      <c r="I2" s="368"/>
      <c r="J2" s="368"/>
    </row>
    <row r="3" spans="2:10" s="21" customFormat="1" ht="34.200000000000003" customHeight="1" x14ac:dyDescent="0.25">
      <c r="B3" s="77"/>
      <c r="F3" s="77"/>
      <c r="G3" s="77"/>
    </row>
    <row r="4" spans="2:10" s="21" customFormat="1" ht="15" customHeight="1" x14ac:dyDescent="0.25">
      <c r="B4" s="77"/>
    </row>
    <row r="5" spans="2:10" s="21" customFormat="1" ht="14.25" customHeight="1" x14ac:dyDescent="0.25">
      <c r="B5" s="77"/>
    </row>
    <row r="6" spans="2:10" s="21" customFormat="1" ht="20.7" customHeight="1" x14ac:dyDescent="0.25">
      <c r="B6" s="77"/>
    </row>
    <row r="7" spans="2:10" s="21" customFormat="1" ht="14.25" customHeight="1" x14ac:dyDescent="0.25">
      <c r="B7" s="77"/>
    </row>
    <row r="8" spans="2:10" s="21" customFormat="1" ht="16.2" customHeight="1" x14ac:dyDescent="0.25">
      <c r="B8" s="77"/>
    </row>
    <row r="9" spans="2:10" s="21" customFormat="1" ht="15.6" x14ac:dyDescent="0.25">
      <c r="B9" s="77"/>
    </row>
    <row r="10" spans="2:10" s="21" customFormat="1" ht="40.950000000000003" customHeight="1" x14ac:dyDescent="0.25"/>
    <row r="11" spans="2:10" s="21" customFormat="1" ht="137.4" customHeight="1" x14ac:dyDescent="0.25"/>
    <row r="12" spans="2:10" s="21" customFormat="1" ht="33.6" customHeight="1" x14ac:dyDescent="0.25">
      <c r="B12" s="368" t="s">
        <v>1</v>
      </c>
      <c r="C12" s="368"/>
      <c r="D12" s="368"/>
      <c r="E12" s="368"/>
      <c r="F12" s="368"/>
      <c r="G12" s="368"/>
      <c r="H12" s="368"/>
      <c r="I12" s="368"/>
      <c r="J12" s="368"/>
    </row>
    <row r="13" spans="2:10" s="21" customFormat="1" ht="24" customHeight="1" x14ac:dyDescent="0.25">
      <c r="B13" s="368" t="s">
        <v>107</v>
      </c>
      <c r="C13" s="368"/>
      <c r="D13" s="368"/>
      <c r="E13" s="368"/>
      <c r="F13" s="368"/>
      <c r="G13" s="368"/>
      <c r="H13" s="368"/>
      <c r="I13" s="368"/>
      <c r="J13" s="368"/>
    </row>
    <row r="14" spans="2:10" s="21" customFormat="1" ht="26.7" customHeight="1" x14ac:dyDescent="0.25">
      <c r="B14" s="78"/>
    </row>
    <row r="15" spans="2:10" s="21" customFormat="1" ht="25.2" customHeight="1" x14ac:dyDescent="0.25">
      <c r="B15" s="369" t="s">
        <v>116</v>
      </c>
      <c r="C15" s="369"/>
      <c r="D15" s="369"/>
      <c r="E15" s="369"/>
      <c r="F15" s="369"/>
      <c r="G15" s="369"/>
      <c r="H15" s="369"/>
      <c r="I15" s="369"/>
      <c r="J15" s="369"/>
    </row>
    <row r="16" spans="2:10" s="21" customFormat="1" ht="22.95" customHeight="1" x14ac:dyDescent="0.25">
      <c r="B16" s="79"/>
    </row>
    <row r="17" spans="2:10" s="21" customFormat="1" ht="36" customHeight="1" x14ac:dyDescent="0.25">
      <c r="B17" s="370" t="s">
        <v>2</v>
      </c>
      <c r="C17" s="370"/>
      <c r="D17" s="370"/>
      <c r="E17" s="370"/>
      <c r="F17" s="370"/>
      <c r="G17" s="370"/>
      <c r="H17" s="370"/>
      <c r="I17" s="370"/>
      <c r="J17" s="370"/>
    </row>
    <row r="18" spans="2:10" s="21" customFormat="1" ht="27.6" customHeight="1" x14ac:dyDescent="0.25">
      <c r="B18" s="80"/>
      <c r="F18" s="68"/>
    </row>
    <row r="19" spans="2:10" s="21" customFormat="1" ht="15.6" x14ac:dyDescent="0.25">
      <c r="B19" s="367" t="s">
        <v>119</v>
      </c>
      <c r="C19" s="367"/>
      <c r="D19" s="367"/>
      <c r="E19" s="367"/>
      <c r="F19" s="367"/>
      <c r="G19" s="367"/>
      <c r="H19" s="367"/>
      <c r="I19" s="367"/>
      <c r="J19" s="367"/>
    </row>
    <row r="20" spans="2:10" s="21" customFormat="1" ht="22.5" customHeight="1" x14ac:dyDescent="0.25">
      <c r="B20" s="367" t="s">
        <v>117</v>
      </c>
      <c r="C20" s="367"/>
      <c r="D20" s="367"/>
      <c r="E20" s="367"/>
      <c r="F20" s="367"/>
      <c r="G20" s="367"/>
      <c r="H20" s="367"/>
      <c r="I20" s="367"/>
      <c r="J20" s="367"/>
    </row>
  </sheetData>
  <mergeCells count="8">
    <mergeCell ref="B19:J19"/>
    <mergeCell ref="B20:J20"/>
    <mergeCell ref="B2:J2"/>
    <mergeCell ref="B1:J1"/>
    <mergeCell ref="B12:J12"/>
    <mergeCell ref="B13:J13"/>
    <mergeCell ref="B15:J15"/>
    <mergeCell ref="B17:J17"/>
  </mergeCells>
  <phoneticPr fontId="18" type="noConversion"/>
  <printOptions horizontalCentered="1"/>
  <pageMargins left="0.98" right="0.39000000000000007" top="0.79000000000000015" bottom="0.79000000000000015" header="0.31" footer="0.31"/>
  <pageSetup paperSize="9" scale="91" orientation="portrait" copies="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0"/>
  <sheetViews>
    <sheetView zoomScaleNormal="100" zoomScaleSheetLayoutView="100" workbookViewId="0">
      <selection activeCell="A10" sqref="A10:N10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12" width="5.6640625" style="21" customWidth="1"/>
    <col min="13" max="13" width="7.88671875" style="21" customWidth="1"/>
    <col min="14" max="14" width="7.88671875" style="69" customWidth="1"/>
    <col min="15" max="15" width="9.33203125" style="21" customWidth="1"/>
    <col min="16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164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115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223"/>
    </row>
    <row r="5" spans="1:15" ht="13.95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390" t="s">
        <v>205</v>
      </c>
      <c r="L5" s="390"/>
      <c r="M5" s="390"/>
      <c r="N5" s="390"/>
      <c r="O5" s="22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22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55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22.2" customHeight="1" x14ac:dyDescent="0.25">
      <c r="A10" s="393" t="s">
        <v>112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1"/>
    </row>
    <row r="11" spans="1:15" ht="13.95" customHeight="1" thickBot="1" x14ac:dyDescent="0.4">
      <c r="A11" s="1"/>
      <c r="B11" s="14"/>
      <c r="C11" s="15"/>
      <c r="D11" s="16"/>
      <c r="E11" s="17"/>
      <c r="F11" s="17"/>
      <c r="G11" s="17"/>
      <c r="H11" s="17"/>
      <c r="I11" s="18"/>
      <c r="J11" s="19"/>
      <c r="K11" s="19"/>
      <c r="L11" s="19"/>
      <c r="M11" s="19"/>
      <c r="N11" s="20"/>
      <c r="O11" s="1"/>
    </row>
    <row r="12" spans="1:15" ht="13.2" customHeight="1" x14ac:dyDescent="0.25">
      <c r="A12" s="396" t="s">
        <v>19</v>
      </c>
      <c r="B12" s="386" t="s">
        <v>20</v>
      </c>
      <c r="C12" s="373" t="s">
        <v>21</v>
      </c>
      <c r="D12" s="398" t="s">
        <v>56</v>
      </c>
      <c r="E12" s="400" t="s">
        <v>178</v>
      </c>
      <c r="F12" s="398" t="s">
        <v>179</v>
      </c>
      <c r="G12" s="388" t="s">
        <v>136</v>
      </c>
      <c r="H12" s="372" t="s">
        <v>33</v>
      </c>
      <c r="I12" s="373"/>
      <c r="J12" s="374"/>
      <c r="K12" s="402" t="s">
        <v>34</v>
      </c>
      <c r="L12" s="403"/>
      <c r="M12" s="404" t="s">
        <v>35</v>
      </c>
      <c r="N12" s="396" t="s">
        <v>36</v>
      </c>
    </row>
    <row r="13" spans="1:15" ht="13.8" thickBot="1" x14ac:dyDescent="0.3">
      <c r="A13" s="397"/>
      <c r="B13" s="387"/>
      <c r="C13" s="377"/>
      <c r="D13" s="399"/>
      <c r="E13" s="401"/>
      <c r="F13" s="399"/>
      <c r="G13" s="389"/>
      <c r="H13" s="22">
        <v>1</v>
      </c>
      <c r="I13" s="23">
        <v>2</v>
      </c>
      <c r="J13" s="24">
        <v>3</v>
      </c>
      <c r="K13" s="22">
        <v>1</v>
      </c>
      <c r="L13" s="24">
        <v>2</v>
      </c>
      <c r="M13" s="405"/>
      <c r="N13" s="397"/>
    </row>
    <row r="14" spans="1:15" ht="15.6" x14ac:dyDescent="0.25">
      <c r="A14" s="170">
        <f t="shared" ref="A14:A22" si="0">A13+1</f>
        <v>1</v>
      </c>
      <c r="B14" s="169">
        <v>19</v>
      </c>
      <c r="C14" s="25" t="s">
        <v>146</v>
      </c>
      <c r="D14" s="350">
        <v>92304</v>
      </c>
      <c r="E14" s="26" t="s">
        <v>93</v>
      </c>
      <c r="F14" s="82" t="s">
        <v>59</v>
      </c>
      <c r="G14" s="215" t="s">
        <v>139</v>
      </c>
      <c r="H14" s="46">
        <v>64</v>
      </c>
      <c r="I14" s="47">
        <v>78</v>
      </c>
      <c r="J14" s="49">
        <v>109</v>
      </c>
      <c r="K14" s="245"/>
      <c r="L14" s="246"/>
      <c r="M14" s="32">
        <f t="shared" ref="M14:M20" si="1">SUM(H14:J14)</f>
        <v>251</v>
      </c>
      <c r="N14" s="33">
        <f>RANK(M14,M$14:M$21)</f>
        <v>1</v>
      </c>
    </row>
    <row r="15" spans="1:15" ht="15.6" x14ac:dyDescent="0.25">
      <c r="A15" s="161">
        <f t="shared" si="0"/>
        <v>2</v>
      </c>
      <c r="B15" s="166">
        <v>28</v>
      </c>
      <c r="C15" s="43" t="s">
        <v>142</v>
      </c>
      <c r="D15" s="110">
        <v>92307</v>
      </c>
      <c r="E15" s="44" t="s">
        <v>87</v>
      </c>
      <c r="F15" s="83" t="s">
        <v>59</v>
      </c>
      <c r="G15" s="197" t="s">
        <v>139</v>
      </c>
      <c r="H15" s="46">
        <v>117</v>
      </c>
      <c r="I15" s="47">
        <v>50</v>
      </c>
      <c r="J15" s="49">
        <v>70</v>
      </c>
      <c r="K15" s="37"/>
      <c r="L15" s="40"/>
      <c r="M15" s="41">
        <f t="shared" si="1"/>
        <v>237</v>
      </c>
      <c r="N15" s="42">
        <f t="shared" ref="N15:N22" si="2">RANK(M15,M$14:M$21)</f>
        <v>2</v>
      </c>
    </row>
    <row r="16" spans="1:15" ht="15.6" x14ac:dyDescent="0.25">
      <c r="A16" s="161">
        <f t="shared" si="0"/>
        <v>3</v>
      </c>
      <c r="B16" s="166">
        <v>17</v>
      </c>
      <c r="C16" s="34" t="s">
        <v>144</v>
      </c>
      <c r="D16" s="187">
        <v>85410</v>
      </c>
      <c r="E16" s="35" t="s">
        <v>94</v>
      </c>
      <c r="F16" s="60" t="s">
        <v>59</v>
      </c>
      <c r="G16" s="209" t="s">
        <v>139</v>
      </c>
      <c r="H16" s="46">
        <v>111</v>
      </c>
      <c r="I16" s="47">
        <v>38</v>
      </c>
      <c r="J16" s="49">
        <v>59</v>
      </c>
      <c r="K16" s="46"/>
      <c r="L16" s="49"/>
      <c r="M16" s="41">
        <f t="shared" si="1"/>
        <v>208</v>
      </c>
      <c r="N16" s="42">
        <f t="shared" si="2"/>
        <v>3</v>
      </c>
    </row>
    <row r="17" spans="1:14" ht="15.6" x14ac:dyDescent="0.25">
      <c r="A17" s="161">
        <f t="shared" si="0"/>
        <v>4</v>
      </c>
      <c r="B17" s="166">
        <v>27</v>
      </c>
      <c r="C17" s="95" t="s">
        <v>191</v>
      </c>
      <c r="D17" s="203">
        <v>110248</v>
      </c>
      <c r="E17" s="44" t="s">
        <v>192</v>
      </c>
      <c r="F17" s="83" t="s">
        <v>59</v>
      </c>
      <c r="G17" s="275" t="s">
        <v>139</v>
      </c>
      <c r="H17" s="46">
        <v>0</v>
      </c>
      <c r="I17" s="47">
        <v>70</v>
      </c>
      <c r="J17" s="49">
        <v>106</v>
      </c>
      <c r="K17" s="46"/>
      <c r="L17" s="49"/>
      <c r="M17" s="41">
        <f t="shared" si="1"/>
        <v>176</v>
      </c>
      <c r="N17" s="42">
        <f t="shared" si="2"/>
        <v>4</v>
      </c>
    </row>
    <row r="18" spans="1:14" s="21" customFormat="1" ht="15.6" x14ac:dyDescent="0.25">
      <c r="A18" s="161">
        <f t="shared" si="0"/>
        <v>5</v>
      </c>
      <c r="B18" s="166">
        <v>29</v>
      </c>
      <c r="C18" s="95" t="s">
        <v>193</v>
      </c>
      <c r="D18" s="203">
        <v>125786</v>
      </c>
      <c r="E18" s="44" t="s">
        <v>194</v>
      </c>
      <c r="F18" s="83" t="s">
        <v>59</v>
      </c>
      <c r="G18" s="276" t="s">
        <v>139</v>
      </c>
      <c r="H18" s="46">
        <v>0</v>
      </c>
      <c r="I18" s="47">
        <v>96</v>
      </c>
      <c r="J18" s="49">
        <v>0</v>
      </c>
      <c r="K18" s="37"/>
      <c r="L18" s="40"/>
      <c r="M18" s="41">
        <f t="shared" si="1"/>
        <v>96</v>
      </c>
      <c r="N18" s="42">
        <f t="shared" si="2"/>
        <v>5</v>
      </c>
    </row>
    <row r="19" spans="1:14" s="21" customFormat="1" ht="15.6" x14ac:dyDescent="0.25">
      <c r="A19" s="161">
        <f t="shared" si="0"/>
        <v>6</v>
      </c>
      <c r="B19" s="166">
        <v>30</v>
      </c>
      <c r="C19" s="34" t="s">
        <v>145</v>
      </c>
      <c r="D19" s="187">
        <v>85422</v>
      </c>
      <c r="E19" s="35" t="s">
        <v>90</v>
      </c>
      <c r="F19" s="83" t="s">
        <v>59</v>
      </c>
      <c r="G19" s="197" t="s">
        <v>139</v>
      </c>
      <c r="H19" s="46">
        <v>64</v>
      </c>
      <c r="I19" s="47">
        <v>0</v>
      </c>
      <c r="J19" s="49">
        <v>0</v>
      </c>
      <c r="K19" s="37"/>
      <c r="L19" s="40"/>
      <c r="M19" s="41">
        <f t="shared" si="1"/>
        <v>64</v>
      </c>
      <c r="N19" s="42">
        <f t="shared" si="2"/>
        <v>6</v>
      </c>
    </row>
    <row r="20" spans="1:14" s="21" customFormat="1" ht="15.6" x14ac:dyDescent="0.25">
      <c r="A20" s="161">
        <f t="shared" si="0"/>
        <v>7</v>
      </c>
      <c r="B20" s="248">
        <v>16</v>
      </c>
      <c r="C20" s="249" t="s">
        <v>143</v>
      </c>
      <c r="D20" s="286">
        <v>85411</v>
      </c>
      <c r="E20" s="250" t="s">
        <v>92</v>
      </c>
      <c r="F20" s="311" t="s">
        <v>59</v>
      </c>
      <c r="G20" s="276" t="s">
        <v>139</v>
      </c>
      <c r="H20" s="46">
        <v>16</v>
      </c>
      <c r="I20" s="47">
        <v>0</v>
      </c>
      <c r="J20" s="49">
        <v>35</v>
      </c>
      <c r="K20" s="46"/>
      <c r="L20" s="49"/>
      <c r="M20" s="41">
        <f t="shared" si="1"/>
        <v>51</v>
      </c>
      <c r="N20" s="42">
        <f t="shared" si="2"/>
        <v>7</v>
      </c>
    </row>
    <row r="21" spans="1:14" s="21" customFormat="1" ht="15.6" x14ac:dyDescent="0.25">
      <c r="A21" s="161">
        <f t="shared" si="0"/>
        <v>8</v>
      </c>
      <c r="B21" s="166">
        <v>4</v>
      </c>
      <c r="C21" s="95" t="s">
        <v>154</v>
      </c>
      <c r="D21" s="203">
        <v>92347</v>
      </c>
      <c r="E21" s="204" t="s">
        <v>155</v>
      </c>
      <c r="F21" s="60" t="s">
        <v>80</v>
      </c>
      <c r="G21" s="312" t="s">
        <v>139</v>
      </c>
      <c r="H21" s="46" t="s">
        <v>201</v>
      </c>
      <c r="I21" s="47" t="s">
        <v>201</v>
      </c>
      <c r="J21" s="49">
        <f>-J36156</f>
        <v>0</v>
      </c>
      <c r="K21" s="46"/>
      <c r="L21" s="49"/>
      <c r="M21" s="41">
        <f>SUM(H21:J21)</f>
        <v>0</v>
      </c>
      <c r="N21" s="42">
        <f t="shared" si="2"/>
        <v>8</v>
      </c>
    </row>
    <row r="22" spans="1:14" s="21" customFormat="1" ht="15.6" x14ac:dyDescent="0.25">
      <c r="A22" s="161">
        <f t="shared" si="0"/>
        <v>9</v>
      </c>
      <c r="B22" s="166">
        <v>3</v>
      </c>
      <c r="C22" s="95" t="s">
        <v>152</v>
      </c>
      <c r="D22" s="203">
        <v>109610</v>
      </c>
      <c r="E22" s="204" t="s">
        <v>153</v>
      </c>
      <c r="F22" s="60" t="s">
        <v>80</v>
      </c>
      <c r="G22" s="217" t="s">
        <v>139</v>
      </c>
      <c r="H22" s="46" t="s">
        <v>201</v>
      </c>
      <c r="I22" s="47" t="s">
        <v>201</v>
      </c>
      <c r="J22" s="49" t="s">
        <v>201</v>
      </c>
      <c r="K22" s="46"/>
      <c r="L22" s="49"/>
      <c r="M22" s="41">
        <f>SUM(H22:J22)</f>
        <v>0</v>
      </c>
      <c r="N22" s="42">
        <f t="shared" si="2"/>
        <v>8</v>
      </c>
    </row>
    <row r="23" spans="1:14" s="21" customFormat="1" x14ac:dyDescent="0.25"/>
    <row r="25" spans="1:14" s="21" customFormat="1" ht="18" x14ac:dyDescent="0.35">
      <c r="B25" s="14"/>
      <c r="D25" s="115"/>
      <c r="H25" s="119"/>
      <c r="N25" s="69"/>
    </row>
    <row r="26" spans="1:14" s="21" customFormat="1" ht="15.6" x14ac:dyDescent="0.25">
      <c r="A26" s="4" t="s">
        <v>133</v>
      </c>
      <c r="B26" s="102"/>
      <c r="C26" s="4"/>
      <c r="D26" s="108"/>
      <c r="E26" s="4"/>
      <c r="F26" s="129"/>
      <c r="G26" s="67" t="s">
        <v>29</v>
      </c>
      <c r="I26" s="64"/>
      <c r="J26" s="70"/>
      <c r="K26" s="129"/>
      <c r="L26" s="129"/>
      <c r="M26" s="129"/>
      <c r="N26" s="130"/>
    </row>
    <row r="27" spans="1:14" s="21" customFormat="1" ht="15.6" x14ac:dyDescent="0.25">
      <c r="A27" s="223"/>
      <c r="B27" s="129"/>
      <c r="C27" s="67"/>
      <c r="D27" s="107"/>
      <c r="E27" s="221"/>
      <c r="F27" s="129"/>
      <c r="G27" s="129"/>
      <c r="H27" s="129"/>
      <c r="I27" s="129"/>
      <c r="K27" s="129"/>
      <c r="L27" s="129"/>
      <c r="M27" s="129"/>
      <c r="N27" s="130"/>
    </row>
    <row r="28" spans="1:14" s="21" customFormat="1" ht="15.6" x14ac:dyDescent="0.25">
      <c r="A28" s="70" t="s">
        <v>203</v>
      </c>
      <c r="B28" s="129"/>
      <c r="C28" s="70"/>
      <c r="D28" s="116"/>
      <c r="E28" s="70"/>
      <c r="F28" s="129"/>
      <c r="G28" s="67" t="s">
        <v>135</v>
      </c>
      <c r="I28" s="129"/>
      <c r="J28" s="67"/>
      <c r="K28" s="129"/>
      <c r="L28" s="129"/>
      <c r="M28" s="129"/>
      <c r="N28" s="130"/>
    </row>
    <row r="29" spans="1:14" s="21" customFormat="1" ht="15.6" x14ac:dyDescent="0.3">
      <c r="A29" s="127"/>
      <c r="B29" s="4"/>
      <c r="C29" s="72"/>
      <c r="D29" s="117"/>
      <c r="E29" s="222"/>
      <c r="F29" s="129"/>
      <c r="G29" s="129"/>
      <c r="H29" s="221"/>
      <c r="I29" s="129"/>
      <c r="J29" s="220"/>
      <c r="K29" s="129"/>
      <c r="L29" s="129"/>
      <c r="M29" s="129"/>
      <c r="N29" s="130"/>
    </row>
    <row r="30" spans="1:14" s="21" customFormat="1" ht="15.6" x14ac:dyDescent="0.25">
      <c r="A30" s="4" t="s">
        <v>134</v>
      </c>
      <c r="B30" s="67"/>
      <c r="C30" s="4"/>
      <c r="D30" s="108"/>
      <c r="E30" s="4"/>
      <c r="F30" s="129"/>
      <c r="G30" s="70" t="s">
        <v>28</v>
      </c>
      <c r="I30" s="129"/>
      <c r="J30" s="67"/>
      <c r="K30" s="129"/>
      <c r="L30" s="129"/>
      <c r="M30" s="129"/>
      <c r="N30" s="130"/>
    </row>
  </sheetData>
  <sheetProtection algorithmName="SHA-512" hashValue="vEpFea0kgzcnz3RBagzhiwsRAFWzlEyWXj9Kbs+Fxbi2rFO0HvnMUBW+b/lMQMorIEoOjH3JniGzJowWWYCIhQ==" saltValue="F9LAs9ULchZY4Grm/n3hUQ==" spinCount="100000" sheet="1" objects="1" scenarios="1"/>
  <autoFilter ref="B12:N22">
    <filterColumn colId="6" showButton="0"/>
    <filterColumn colId="7" showButton="0"/>
    <filterColumn colId="9" showButton="0"/>
    <sortState ref="B15:N73">
      <sortCondition ref="N11:N73"/>
    </sortState>
  </autoFilter>
  <mergeCells count="24">
    <mergeCell ref="C4:J4"/>
    <mergeCell ref="K4:M4"/>
    <mergeCell ref="C1:J1"/>
    <mergeCell ref="K1:M1"/>
    <mergeCell ref="C2:J2"/>
    <mergeCell ref="K2:M2"/>
    <mergeCell ref="C3:J3"/>
    <mergeCell ref="K5:N5"/>
    <mergeCell ref="C6:J6"/>
    <mergeCell ref="K6:N6"/>
    <mergeCell ref="C7:J7"/>
    <mergeCell ref="A9:N9"/>
    <mergeCell ref="A10:N10"/>
    <mergeCell ref="F12:F13"/>
    <mergeCell ref="G12:G13"/>
    <mergeCell ref="H12:J12"/>
    <mergeCell ref="K12:L12"/>
    <mergeCell ref="M12:M13"/>
    <mergeCell ref="N12:N13"/>
    <mergeCell ref="A12:A13"/>
    <mergeCell ref="B12:B13"/>
    <mergeCell ref="C12:C13"/>
    <mergeCell ref="D12:D13"/>
    <mergeCell ref="E12:E13"/>
  </mergeCells>
  <printOptions horizontalCentered="1"/>
  <pageMargins left="0.59055118110236227" right="0.19685039370078741" top="0.19685039370078741" bottom="0.39370078740157483" header="0" footer="0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zoomScaleSheetLayoutView="100" workbookViewId="0">
      <selection activeCell="A10" sqref="A10:N10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8" style="21" customWidth="1"/>
    <col min="5" max="5" width="11.109375" style="21" customWidth="1"/>
    <col min="6" max="6" width="6.88671875" style="21" customWidth="1"/>
    <col min="7" max="7" width="4.5546875" style="21" customWidth="1"/>
    <col min="8" max="12" width="5.6640625" style="21" customWidth="1"/>
    <col min="13" max="13" width="7.88671875" style="69" customWidth="1"/>
    <col min="14" max="14" width="7.88671875" style="21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164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165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223"/>
    </row>
    <row r="5" spans="1:15" ht="13.95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390" t="s">
        <v>206</v>
      </c>
      <c r="L5" s="390"/>
      <c r="M5" s="390"/>
      <c r="N5" s="390"/>
      <c r="O5" s="22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22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37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22.2" customHeight="1" x14ac:dyDescent="0.25">
      <c r="A10" s="393" t="s">
        <v>112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1"/>
    </row>
    <row r="11" spans="1:15" ht="13.95" customHeight="1" thickBot="1" x14ac:dyDescent="0.4">
      <c r="A11" s="1"/>
      <c r="B11" s="14"/>
      <c r="C11" s="15"/>
      <c r="D11" s="17"/>
      <c r="E11" s="17"/>
      <c r="F11" s="17"/>
      <c r="G11" s="17"/>
      <c r="H11" s="18"/>
      <c r="I11" s="19"/>
      <c r="J11" s="19"/>
      <c r="K11" s="19"/>
      <c r="L11" s="19"/>
      <c r="M11" s="20"/>
      <c r="N11" s="1"/>
    </row>
    <row r="12" spans="1:15" ht="13.2" customHeight="1" x14ac:dyDescent="0.25">
      <c r="A12" s="396" t="s">
        <v>19</v>
      </c>
      <c r="B12" s="386" t="s">
        <v>20</v>
      </c>
      <c r="C12" s="373" t="s">
        <v>21</v>
      </c>
      <c r="D12" s="398" t="s">
        <v>56</v>
      </c>
      <c r="E12" s="400" t="s">
        <v>178</v>
      </c>
      <c r="F12" s="398" t="s">
        <v>179</v>
      </c>
      <c r="G12" s="388" t="s">
        <v>136</v>
      </c>
      <c r="H12" s="372" t="s">
        <v>33</v>
      </c>
      <c r="I12" s="373"/>
      <c r="J12" s="374"/>
      <c r="K12" s="402" t="s">
        <v>34</v>
      </c>
      <c r="L12" s="403"/>
      <c r="M12" s="404" t="s">
        <v>35</v>
      </c>
      <c r="N12" s="396" t="s">
        <v>36</v>
      </c>
      <c r="O12" s="21"/>
    </row>
    <row r="13" spans="1:15" ht="13.8" thickBot="1" x14ac:dyDescent="0.3">
      <c r="A13" s="397"/>
      <c r="B13" s="387"/>
      <c r="C13" s="377"/>
      <c r="D13" s="399"/>
      <c r="E13" s="401"/>
      <c r="F13" s="399"/>
      <c r="G13" s="389"/>
      <c r="H13" s="22">
        <v>1</v>
      </c>
      <c r="I13" s="23">
        <v>2</v>
      </c>
      <c r="J13" s="24">
        <v>3</v>
      </c>
      <c r="K13" s="22">
        <v>1</v>
      </c>
      <c r="L13" s="24">
        <v>2</v>
      </c>
      <c r="M13" s="405"/>
      <c r="N13" s="397"/>
      <c r="O13" s="21"/>
    </row>
    <row r="14" spans="1:15" ht="15.6" x14ac:dyDescent="0.25">
      <c r="A14" s="170">
        <f t="shared" ref="A14:A26" si="0">A13+1</f>
        <v>1</v>
      </c>
      <c r="B14" s="166">
        <v>29</v>
      </c>
      <c r="C14" s="95" t="s">
        <v>193</v>
      </c>
      <c r="D14" s="203">
        <v>125786</v>
      </c>
      <c r="E14" s="44" t="s">
        <v>194</v>
      </c>
      <c r="F14" s="83" t="s">
        <v>59</v>
      </c>
      <c r="G14" s="197" t="s">
        <v>139</v>
      </c>
      <c r="H14" s="46">
        <v>118</v>
      </c>
      <c r="I14" s="47">
        <v>112</v>
      </c>
      <c r="J14" s="48">
        <v>98</v>
      </c>
      <c r="K14" s="27"/>
      <c r="L14" s="29"/>
      <c r="M14" s="32">
        <f t="shared" ref="M14:M26" si="1">SUM(H14:J14)</f>
        <v>328</v>
      </c>
      <c r="N14" s="33">
        <f t="shared" ref="N14:N26" si="2">RANK(M14,M$14:M$26)</f>
        <v>1</v>
      </c>
      <c r="O14" s="21"/>
    </row>
    <row r="15" spans="1:15" ht="15.6" x14ac:dyDescent="0.25">
      <c r="A15" s="161">
        <f t="shared" si="0"/>
        <v>2</v>
      </c>
      <c r="B15" s="166">
        <v>26</v>
      </c>
      <c r="C15" s="43" t="s">
        <v>177</v>
      </c>
      <c r="D15" s="186">
        <v>118777</v>
      </c>
      <c r="E15" s="44" t="s">
        <v>85</v>
      </c>
      <c r="F15" s="60" t="s">
        <v>60</v>
      </c>
      <c r="G15" s="36" t="s">
        <v>139</v>
      </c>
      <c r="H15" s="46">
        <v>78</v>
      </c>
      <c r="I15" s="47">
        <v>100</v>
      </c>
      <c r="J15" s="48">
        <v>110</v>
      </c>
      <c r="K15" s="46"/>
      <c r="L15" s="49"/>
      <c r="M15" s="41">
        <f t="shared" si="1"/>
        <v>288</v>
      </c>
      <c r="N15" s="42">
        <f t="shared" si="2"/>
        <v>2</v>
      </c>
      <c r="O15" s="21"/>
    </row>
    <row r="16" spans="1:15" ht="15.6" x14ac:dyDescent="0.25">
      <c r="A16" s="161">
        <f t="shared" si="0"/>
        <v>3</v>
      </c>
      <c r="B16" s="166">
        <v>27</v>
      </c>
      <c r="C16" s="95" t="s">
        <v>191</v>
      </c>
      <c r="D16" s="203">
        <v>110248</v>
      </c>
      <c r="E16" s="44" t="s">
        <v>192</v>
      </c>
      <c r="F16" s="83" t="s">
        <v>59</v>
      </c>
      <c r="G16" s="351" t="s">
        <v>139</v>
      </c>
      <c r="H16" s="46">
        <v>103</v>
      </c>
      <c r="I16" s="47">
        <v>94</v>
      </c>
      <c r="J16" s="49">
        <v>86</v>
      </c>
      <c r="K16" s="46"/>
      <c r="L16" s="49"/>
      <c r="M16" s="41">
        <f t="shared" si="1"/>
        <v>283</v>
      </c>
      <c r="N16" s="42">
        <f t="shared" si="2"/>
        <v>3</v>
      </c>
      <c r="O16" s="21"/>
    </row>
    <row r="17" spans="1:15" ht="15.6" x14ac:dyDescent="0.25">
      <c r="A17" s="161">
        <f t="shared" si="0"/>
        <v>4</v>
      </c>
      <c r="B17" s="166">
        <v>3</v>
      </c>
      <c r="C17" s="95" t="s">
        <v>152</v>
      </c>
      <c r="D17" s="203">
        <v>109610</v>
      </c>
      <c r="E17" s="204" t="s">
        <v>153</v>
      </c>
      <c r="F17" s="60" t="s">
        <v>80</v>
      </c>
      <c r="G17" s="183" t="s">
        <v>139</v>
      </c>
      <c r="H17" s="46">
        <v>98</v>
      </c>
      <c r="I17" s="47">
        <v>67</v>
      </c>
      <c r="J17" s="49">
        <v>114</v>
      </c>
      <c r="K17" s="46"/>
      <c r="L17" s="49"/>
      <c r="M17" s="41">
        <f t="shared" si="1"/>
        <v>279</v>
      </c>
      <c r="N17" s="42">
        <f t="shared" si="2"/>
        <v>4</v>
      </c>
      <c r="O17" s="21"/>
    </row>
    <row r="18" spans="1:15" ht="15.6" x14ac:dyDescent="0.25">
      <c r="A18" s="161">
        <f t="shared" si="0"/>
        <v>5</v>
      </c>
      <c r="B18" s="166">
        <v>19</v>
      </c>
      <c r="C18" s="43" t="s">
        <v>146</v>
      </c>
      <c r="D18" s="110">
        <v>92304</v>
      </c>
      <c r="E18" s="44" t="s">
        <v>93</v>
      </c>
      <c r="F18" s="83" t="s">
        <v>59</v>
      </c>
      <c r="G18" s="45" t="s">
        <v>139</v>
      </c>
      <c r="H18" s="46">
        <v>126</v>
      </c>
      <c r="I18" s="47">
        <v>86</v>
      </c>
      <c r="J18" s="49">
        <v>65</v>
      </c>
      <c r="K18" s="46"/>
      <c r="L18" s="49"/>
      <c r="M18" s="41">
        <f t="shared" si="1"/>
        <v>277</v>
      </c>
      <c r="N18" s="42">
        <f t="shared" si="2"/>
        <v>5</v>
      </c>
      <c r="O18" s="21"/>
    </row>
    <row r="19" spans="1:15" ht="15.6" x14ac:dyDescent="0.25">
      <c r="A19" s="161">
        <f t="shared" si="0"/>
        <v>6</v>
      </c>
      <c r="B19" s="166">
        <v>5</v>
      </c>
      <c r="C19" s="95" t="s">
        <v>156</v>
      </c>
      <c r="D19" s="203">
        <v>92346</v>
      </c>
      <c r="E19" s="204" t="s">
        <v>157</v>
      </c>
      <c r="F19" s="60" t="s">
        <v>80</v>
      </c>
      <c r="G19" s="209" t="s">
        <v>139</v>
      </c>
      <c r="H19" s="46">
        <v>92</v>
      </c>
      <c r="I19" s="47">
        <v>90</v>
      </c>
      <c r="J19" s="49">
        <v>77</v>
      </c>
      <c r="K19" s="46"/>
      <c r="L19" s="49"/>
      <c r="M19" s="41">
        <f t="shared" si="1"/>
        <v>259</v>
      </c>
      <c r="N19" s="42">
        <f t="shared" si="2"/>
        <v>6</v>
      </c>
      <c r="O19" s="21"/>
    </row>
    <row r="20" spans="1:15" ht="15.6" x14ac:dyDescent="0.25">
      <c r="A20" s="161">
        <f t="shared" si="0"/>
        <v>7</v>
      </c>
      <c r="B20" s="166">
        <v>30</v>
      </c>
      <c r="C20" s="34" t="s">
        <v>145</v>
      </c>
      <c r="D20" s="187">
        <v>85422</v>
      </c>
      <c r="E20" s="35" t="s">
        <v>90</v>
      </c>
      <c r="F20" s="83" t="s">
        <v>59</v>
      </c>
      <c r="G20" s="197" t="s">
        <v>139</v>
      </c>
      <c r="H20" s="50">
        <v>60</v>
      </c>
      <c r="I20" s="51">
        <v>65</v>
      </c>
      <c r="J20" s="53">
        <v>121</v>
      </c>
      <c r="K20" s="37"/>
      <c r="L20" s="40"/>
      <c r="M20" s="41">
        <f t="shared" si="1"/>
        <v>246</v>
      </c>
      <c r="N20" s="42">
        <f t="shared" si="2"/>
        <v>7</v>
      </c>
      <c r="O20" s="21"/>
    </row>
    <row r="21" spans="1:15" ht="15.6" x14ac:dyDescent="0.25">
      <c r="A21" s="161">
        <f t="shared" si="0"/>
        <v>8</v>
      </c>
      <c r="B21" s="166">
        <v>4</v>
      </c>
      <c r="C21" s="95" t="s">
        <v>154</v>
      </c>
      <c r="D21" s="203">
        <v>92347</v>
      </c>
      <c r="E21" s="204" t="s">
        <v>155</v>
      </c>
      <c r="F21" s="60" t="s">
        <v>80</v>
      </c>
      <c r="G21" s="209" t="s">
        <v>139</v>
      </c>
      <c r="H21" s="46">
        <v>79</v>
      </c>
      <c r="I21" s="47">
        <v>93</v>
      </c>
      <c r="J21" s="49">
        <v>58</v>
      </c>
      <c r="K21" s="37"/>
      <c r="L21" s="40"/>
      <c r="M21" s="41">
        <f t="shared" si="1"/>
        <v>230</v>
      </c>
      <c r="N21" s="42">
        <f t="shared" si="2"/>
        <v>8</v>
      </c>
      <c r="O21" s="21"/>
    </row>
    <row r="22" spans="1:15" ht="15.6" x14ac:dyDescent="0.25">
      <c r="A22" s="161">
        <f t="shared" si="0"/>
        <v>9</v>
      </c>
      <c r="B22" s="166">
        <v>28</v>
      </c>
      <c r="C22" s="43" t="s">
        <v>142</v>
      </c>
      <c r="D22" s="110">
        <v>92307</v>
      </c>
      <c r="E22" s="44" t="s">
        <v>87</v>
      </c>
      <c r="F22" s="83" t="s">
        <v>59</v>
      </c>
      <c r="G22" s="276" t="s">
        <v>139</v>
      </c>
      <c r="H22" s="37">
        <v>78</v>
      </c>
      <c r="I22" s="38">
        <v>82</v>
      </c>
      <c r="J22" s="40">
        <v>64</v>
      </c>
      <c r="K22" s="46"/>
      <c r="L22" s="49"/>
      <c r="M22" s="41">
        <f t="shared" si="1"/>
        <v>224</v>
      </c>
      <c r="N22" s="42">
        <f t="shared" si="2"/>
        <v>9</v>
      </c>
      <c r="O22" s="21"/>
    </row>
    <row r="23" spans="1:15" ht="15.6" x14ac:dyDescent="0.25">
      <c r="A23" s="161">
        <f t="shared" si="0"/>
        <v>10</v>
      </c>
      <c r="B23" s="166">
        <v>16</v>
      </c>
      <c r="C23" s="34" t="s">
        <v>143</v>
      </c>
      <c r="D23" s="187">
        <v>85411</v>
      </c>
      <c r="E23" s="35" t="s">
        <v>92</v>
      </c>
      <c r="F23" s="83" t="s">
        <v>59</v>
      </c>
      <c r="G23" s="276" t="s">
        <v>139</v>
      </c>
      <c r="H23" s="50">
        <v>55</v>
      </c>
      <c r="I23" s="51">
        <v>79</v>
      </c>
      <c r="J23" s="53">
        <v>68</v>
      </c>
      <c r="K23" s="55"/>
      <c r="L23" s="56"/>
      <c r="M23" s="41">
        <f t="shared" si="1"/>
        <v>202</v>
      </c>
      <c r="N23" s="42">
        <f t="shared" si="2"/>
        <v>10</v>
      </c>
      <c r="O23" s="21"/>
    </row>
    <row r="24" spans="1:15" ht="15.6" x14ac:dyDescent="0.25">
      <c r="A24" s="161">
        <f t="shared" si="0"/>
        <v>11</v>
      </c>
      <c r="B24" s="166">
        <v>2</v>
      </c>
      <c r="C24" s="95" t="s">
        <v>150</v>
      </c>
      <c r="D24" s="203">
        <v>109608</v>
      </c>
      <c r="E24" s="204" t="s">
        <v>151</v>
      </c>
      <c r="F24" s="60" t="s">
        <v>80</v>
      </c>
      <c r="G24" s="217" t="s">
        <v>139</v>
      </c>
      <c r="H24" s="46">
        <v>0</v>
      </c>
      <c r="I24" s="47">
        <v>79</v>
      </c>
      <c r="J24" s="49">
        <v>63</v>
      </c>
      <c r="K24" s="37"/>
      <c r="L24" s="40"/>
      <c r="M24" s="41">
        <f t="shared" si="1"/>
        <v>142</v>
      </c>
      <c r="N24" s="42">
        <f t="shared" si="2"/>
        <v>11</v>
      </c>
      <c r="O24" s="21"/>
    </row>
    <row r="25" spans="1:15" ht="15.6" x14ac:dyDescent="0.25">
      <c r="A25" s="161">
        <f t="shared" si="0"/>
        <v>12</v>
      </c>
      <c r="B25" s="166">
        <v>17</v>
      </c>
      <c r="C25" s="34" t="s">
        <v>144</v>
      </c>
      <c r="D25" s="187">
        <v>85410</v>
      </c>
      <c r="E25" s="35" t="s">
        <v>94</v>
      </c>
      <c r="F25" s="60" t="s">
        <v>59</v>
      </c>
      <c r="G25" s="217" t="s">
        <v>139</v>
      </c>
      <c r="H25" s="46">
        <v>0</v>
      </c>
      <c r="I25" s="47">
        <v>78</v>
      </c>
      <c r="J25" s="49">
        <v>0</v>
      </c>
      <c r="K25" s="46"/>
      <c r="L25" s="49"/>
      <c r="M25" s="41">
        <f t="shared" si="1"/>
        <v>78</v>
      </c>
      <c r="N25" s="42">
        <f t="shared" si="2"/>
        <v>12</v>
      </c>
      <c r="O25" s="21"/>
    </row>
    <row r="26" spans="1:15" ht="15.6" x14ac:dyDescent="0.25">
      <c r="A26" s="161">
        <f t="shared" si="0"/>
        <v>13</v>
      </c>
      <c r="B26" s="166">
        <v>21</v>
      </c>
      <c r="C26" s="95" t="s">
        <v>195</v>
      </c>
      <c r="D26" s="203">
        <v>92305</v>
      </c>
      <c r="E26" s="204" t="s">
        <v>95</v>
      </c>
      <c r="F26" s="60" t="s">
        <v>59</v>
      </c>
      <c r="G26" s="355" t="s">
        <v>139</v>
      </c>
      <c r="H26" s="46">
        <v>48</v>
      </c>
      <c r="I26" s="47">
        <v>0</v>
      </c>
      <c r="J26" s="49">
        <v>0</v>
      </c>
      <c r="K26" s="50"/>
      <c r="L26" s="53"/>
      <c r="M26" s="41">
        <f t="shared" si="1"/>
        <v>48</v>
      </c>
      <c r="N26" s="42">
        <f t="shared" si="2"/>
        <v>13</v>
      </c>
      <c r="O26" s="21"/>
    </row>
    <row r="27" spans="1:15" x14ac:dyDescent="0.25">
      <c r="B27" s="21"/>
    </row>
    <row r="28" spans="1:15" ht="18" x14ac:dyDescent="0.35">
      <c r="B28" s="14"/>
      <c r="D28" s="115"/>
      <c r="H28" s="119" t="s">
        <v>27</v>
      </c>
    </row>
    <row r="29" spans="1:15" ht="18" x14ac:dyDescent="0.35">
      <c r="B29" s="14"/>
      <c r="D29" s="115"/>
      <c r="H29" s="119"/>
    </row>
    <row r="30" spans="1:15" ht="15.6" x14ac:dyDescent="0.25">
      <c r="A30" s="4" t="s">
        <v>133</v>
      </c>
      <c r="B30" s="102"/>
      <c r="C30" s="4"/>
      <c r="D30" s="108"/>
      <c r="E30" s="4"/>
      <c r="F30" s="129"/>
      <c r="G30" s="67" t="s">
        <v>29</v>
      </c>
      <c r="I30" s="64"/>
      <c r="J30" s="70"/>
      <c r="K30" s="129"/>
      <c r="L30" s="129"/>
      <c r="M30" s="130"/>
    </row>
    <row r="31" spans="1:15" ht="15.6" x14ac:dyDescent="0.25">
      <c r="A31" s="223"/>
      <c r="B31" s="129"/>
      <c r="C31" s="67"/>
      <c r="D31" s="107"/>
      <c r="E31" s="221"/>
      <c r="F31" s="129"/>
      <c r="G31" s="129"/>
      <c r="H31" s="129"/>
      <c r="I31" s="129"/>
      <c r="K31" s="129"/>
      <c r="L31" s="129"/>
      <c r="M31" s="130"/>
    </row>
    <row r="32" spans="1:15" ht="15.6" x14ac:dyDescent="0.25">
      <c r="A32" s="70" t="s">
        <v>203</v>
      </c>
      <c r="B32" s="129"/>
      <c r="C32" s="70"/>
      <c r="D32" s="116"/>
      <c r="E32" s="70"/>
      <c r="F32" s="129"/>
      <c r="G32" s="67" t="s">
        <v>168</v>
      </c>
      <c r="I32" s="129"/>
      <c r="J32" s="67"/>
      <c r="K32" s="129"/>
      <c r="L32" s="129"/>
      <c r="M32" s="130"/>
    </row>
    <row r="33" spans="1:15" ht="15.6" x14ac:dyDescent="0.3">
      <c r="A33" s="127"/>
      <c r="B33" s="4"/>
      <c r="C33" s="72"/>
      <c r="D33" s="117"/>
      <c r="E33" s="222"/>
      <c r="F33" s="129"/>
      <c r="G33" s="129"/>
      <c r="H33" s="221"/>
      <c r="I33" s="129"/>
      <c r="J33" s="220"/>
      <c r="K33" s="129"/>
      <c r="L33" s="129"/>
      <c r="M33" s="130"/>
    </row>
    <row r="34" spans="1:15" s="21" customFormat="1" ht="15.6" x14ac:dyDescent="0.25">
      <c r="A34" s="4" t="s">
        <v>134</v>
      </c>
      <c r="B34" s="67"/>
      <c r="C34" s="4"/>
      <c r="D34" s="108"/>
      <c r="E34" s="4"/>
      <c r="F34" s="129"/>
      <c r="G34" s="70" t="s">
        <v>28</v>
      </c>
      <c r="I34" s="129"/>
      <c r="J34" s="67"/>
      <c r="K34" s="129"/>
      <c r="L34" s="129"/>
      <c r="M34" s="130"/>
      <c r="O34" s="6"/>
    </row>
  </sheetData>
  <sheetProtection algorithmName="SHA-512" hashValue="VyNzTqeexT81k0wQeFYKRzgKtse17m8V2lMxzAufzNdqiXPn4VXyZ0JVVGbSZdA57lbMrsVHx4yJUErZ7maHFg==" saltValue="LhYHJBjEwMfl/+4kKcGTYw==" spinCount="100000" sheet="1" objects="1" scenarios="1"/>
  <autoFilter ref="B12:N13">
    <filterColumn colId="6" showButton="0"/>
    <filterColumn colId="7" showButton="0"/>
    <filterColumn colId="9" showButton="0"/>
    <sortState ref="B15:N74">
      <sortCondition ref="N12:N13"/>
    </sortState>
  </autoFilter>
  <mergeCells count="24">
    <mergeCell ref="C4:J4"/>
    <mergeCell ref="K4:M4"/>
    <mergeCell ref="C1:J1"/>
    <mergeCell ref="K1:M1"/>
    <mergeCell ref="C2:J2"/>
    <mergeCell ref="K2:M2"/>
    <mergeCell ref="C3:J3"/>
    <mergeCell ref="K5:N5"/>
    <mergeCell ref="C6:J6"/>
    <mergeCell ref="K6:N6"/>
    <mergeCell ref="C7:J7"/>
    <mergeCell ref="A9:N9"/>
    <mergeCell ref="A10:N10"/>
    <mergeCell ref="F12:F13"/>
    <mergeCell ref="G12:G13"/>
    <mergeCell ref="H12:J12"/>
    <mergeCell ref="K12:L12"/>
    <mergeCell ref="M12:M13"/>
    <mergeCell ref="N12:N13"/>
    <mergeCell ref="A12:A13"/>
    <mergeCell ref="B12:B13"/>
    <mergeCell ref="C12:C13"/>
    <mergeCell ref="D12:D13"/>
    <mergeCell ref="E12:E13"/>
  </mergeCells>
  <printOptions horizontalCentered="1"/>
  <pageMargins left="0.59055118110236227" right="0.19685039370078741" top="0.19685039370078741" bottom="0.39370078740157483" header="0" footer="0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3"/>
  <sheetViews>
    <sheetView zoomScaleSheetLayoutView="100" workbookViewId="0">
      <selection activeCell="A10" sqref="A10:N10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8" width="20" style="21" customWidth="1"/>
    <col min="9" max="9" width="9" style="21" customWidth="1"/>
    <col min="10" max="11" width="5.6640625" style="21" customWidth="1"/>
    <col min="12" max="12" width="8" style="21" customWidth="1"/>
    <col min="13" max="13" width="7.88671875" style="21" customWidth="1"/>
    <col min="14" max="14" width="7.88671875" style="69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166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114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223"/>
    </row>
    <row r="5" spans="1:15" ht="13.95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390" t="s">
        <v>207</v>
      </c>
      <c r="L5" s="390"/>
      <c r="M5" s="390"/>
      <c r="N5" s="390"/>
      <c r="O5" s="22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22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38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22.2" customHeight="1" x14ac:dyDescent="0.25">
      <c r="A10" s="393" t="s">
        <v>112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1"/>
    </row>
    <row r="11" spans="1:15" ht="13.95" customHeight="1" thickBot="1" x14ac:dyDescent="0.4">
      <c r="A11" s="1"/>
      <c r="B11" s="14"/>
      <c r="C11" s="15"/>
      <c r="D11" s="16"/>
      <c r="E11" s="17"/>
      <c r="F11" s="17"/>
      <c r="G11" s="17"/>
      <c r="H11" s="17"/>
      <c r="I11" s="18"/>
      <c r="J11" s="19"/>
      <c r="K11" s="19"/>
      <c r="L11" s="19"/>
      <c r="M11" s="19"/>
      <c r="N11" s="20"/>
    </row>
    <row r="12" spans="1:15" ht="13.2" customHeight="1" x14ac:dyDescent="0.25">
      <c r="A12" s="396" t="s">
        <v>19</v>
      </c>
      <c r="B12" s="386" t="s">
        <v>20</v>
      </c>
      <c r="C12" s="373" t="s">
        <v>21</v>
      </c>
      <c r="D12" s="398" t="s">
        <v>56</v>
      </c>
      <c r="E12" s="400" t="s">
        <v>178</v>
      </c>
      <c r="F12" s="398" t="s">
        <v>179</v>
      </c>
      <c r="G12" s="421" t="s">
        <v>136</v>
      </c>
      <c r="H12" s="424" t="s">
        <v>39</v>
      </c>
      <c r="I12" s="408" t="s">
        <v>40</v>
      </c>
      <c r="J12" s="410" t="s">
        <v>33</v>
      </c>
      <c r="K12" s="403"/>
      <c r="L12" s="411" t="s">
        <v>41</v>
      </c>
      <c r="M12" s="404" t="s">
        <v>35</v>
      </c>
      <c r="N12" s="396" t="s">
        <v>36</v>
      </c>
    </row>
    <row r="13" spans="1:15" ht="13.8" thickBot="1" x14ac:dyDescent="0.3">
      <c r="A13" s="397"/>
      <c r="B13" s="387"/>
      <c r="C13" s="377"/>
      <c r="D13" s="399"/>
      <c r="E13" s="401"/>
      <c r="F13" s="399"/>
      <c r="G13" s="433"/>
      <c r="H13" s="434"/>
      <c r="I13" s="409"/>
      <c r="J13" s="158">
        <v>1</v>
      </c>
      <c r="K13" s="24">
        <v>2</v>
      </c>
      <c r="L13" s="412"/>
      <c r="M13" s="405"/>
      <c r="N13" s="397"/>
    </row>
    <row r="14" spans="1:15" ht="15.6" x14ac:dyDescent="0.25">
      <c r="A14" s="170">
        <f t="shared" ref="A14:A20" si="0">A13+1</f>
        <v>1</v>
      </c>
      <c r="B14" s="166">
        <v>30</v>
      </c>
      <c r="C14" s="34" t="s">
        <v>145</v>
      </c>
      <c r="D14" s="187">
        <v>85422</v>
      </c>
      <c r="E14" s="35" t="s">
        <v>90</v>
      </c>
      <c r="F14" s="83" t="s">
        <v>59</v>
      </c>
      <c r="G14" s="276" t="s">
        <v>139</v>
      </c>
      <c r="H14" s="364" t="s">
        <v>101</v>
      </c>
      <c r="I14" s="159">
        <v>372</v>
      </c>
      <c r="J14" s="87">
        <v>113</v>
      </c>
      <c r="K14" s="29"/>
      <c r="L14" s="32">
        <f t="shared" ref="L14:L20" si="1">MAX(J14,K14)</f>
        <v>113</v>
      </c>
      <c r="M14" s="163">
        <f t="shared" ref="M14:M20" si="2">IF(L14&gt;0,I14+L14,IF(L14=0,0,0))</f>
        <v>485</v>
      </c>
      <c r="N14" s="33">
        <f t="shared" ref="N14:N20" si="3">RANK(M14,M$14:M$20)</f>
        <v>1</v>
      </c>
    </row>
    <row r="15" spans="1:15" ht="15.6" x14ac:dyDescent="0.25">
      <c r="A15" s="161">
        <f t="shared" si="0"/>
        <v>2</v>
      </c>
      <c r="B15" s="166">
        <v>19</v>
      </c>
      <c r="C15" s="43" t="s">
        <v>146</v>
      </c>
      <c r="D15" s="110">
        <v>92304</v>
      </c>
      <c r="E15" s="44" t="s">
        <v>93</v>
      </c>
      <c r="F15" s="83" t="s">
        <v>59</v>
      </c>
      <c r="G15" s="276" t="s">
        <v>139</v>
      </c>
      <c r="H15" s="333" t="s">
        <v>104</v>
      </c>
      <c r="I15" s="160">
        <v>340</v>
      </c>
      <c r="J15" s="90">
        <v>77</v>
      </c>
      <c r="K15" s="49"/>
      <c r="L15" s="41">
        <f t="shared" si="1"/>
        <v>77</v>
      </c>
      <c r="M15" s="164">
        <f t="shared" si="2"/>
        <v>417</v>
      </c>
      <c r="N15" s="42">
        <f t="shared" si="3"/>
        <v>2</v>
      </c>
    </row>
    <row r="16" spans="1:15" ht="15.6" x14ac:dyDescent="0.25">
      <c r="A16" s="161">
        <f t="shared" si="0"/>
        <v>3</v>
      </c>
      <c r="B16" s="166">
        <v>28</v>
      </c>
      <c r="C16" s="43" t="s">
        <v>142</v>
      </c>
      <c r="D16" s="110">
        <v>92307</v>
      </c>
      <c r="E16" s="44" t="s">
        <v>87</v>
      </c>
      <c r="F16" s="83" t="s">
        <v>59</v>
      </c>
      <c r="G16" s="276" t="s">
        <v>139</v>
      </c>
      <c r="H16" s="365" t="s">
        <v>103</v>
      </c>
      <c r="I16" s="162">
        <v>320</v>
      </c>
      <c r="J16" s="91">
        <v>67</v>
      </c>
      <c r="K16" s="53"/>
      <c r="L16" s="41">
        <f t="shared" si="1"/>
        <v>67</v>
      </c>
      <c r="M16" s="164">
        <f t="shared" si="2"/>
        <v>387</v>
      </c>
      <c r="N16" s="42">
        <f t="shared" si="3"/>
        <v>3</v>
      </c>
    </row>
    <row r="17" spans="1:15" ht="15.6" x14ac:dyDescent="0.25">
      <c r="A17" s="161">
        <f t="shared" si="0"/>
        <v>4</v>
      </c>
      <c r="B17" s="166">
        <v>27</v>
      </c>
      <c r="C17" s="95" t="s">
        <v>191</v>
      </c>
      <c r="D17" s="203">
        <v>110248</v>
      </c>
      <c r="E17" s="44" t="s">
        <v>192</v>
      </c>
      <c r="F17" s="83" t="s">
        <v>59</v>
      </c>
      <c r="G17" s="275" t="s">
        <v>139</v>
      </c>
      <c r="H17" s="366" t="s">
        <v>100</v>
      </c>
      <c r="I17" s="160">
        <v>298</v>
      </c>
      <c r="J17" s="90">
        <v>68</v>
      </c>
      <c r="K17" s="49"/>
      <c r="L17" s="41">
        <f t="shared" si="1"/>
        <v>68</v>
      </c>
      <c r="M17" s="164">
        <f t="shared" si="2"/>
        <v>366</v>
      </c>
      <c r="N17" s="42">
        <f t="shared" si="3"/>
        <v>4</v>
      </c>
    </row>
    <row r="18" spans="1:15" ht="15.6" x14ac:dyDescent="0.25">
      <c r="A18" s="161">
        <f t="shared" si="0"/>
        <v>5</v>
      </c>
      <c r="B18" s="166">
        <v>29</v>
      </c>
      <c r="C18" s="95" t="s">
        <v>193</v>
      </c>
      <c r="D18" s="203">
        <v>125786</v>
      </c>
      <c r="E18" s="44" t="s">
        <v>194</v>
      </c>
      <c r="F18" s="83" t="s">
        <v>59</v>
      </c>
      <c r="G18" s="276" t="s">
        <v>139</v>
      </c>
      <c r="H18" s="333" t="s">
        <v>102</v>
      </c>
      <c r="I18" s="160">
        <v>303</v>
      </c>
      <c r="J18" s="90">
        <v>55</v>
      </c>
      <c r="K18" s="49"/>
      <c r="L18" s="41">
        <f t="shared" si="1"/>
        <v>55</v>
      </c>
      <c r="M18" s="164">
        <f t="shared" si="2"/>
        <v>358</v>
      </c>
      <c r="N18" s="42">
        <f t="shared" si="3"/>
        <v>5</v>
      </c>
    </row>
    <row r="19" spans="1:15" ht="15.6" x14ac:dyDescent="0.25">
      <c r="A19" s="161">
        <f t="shared" si="0"/>
        <v>6</v>
      </c>
      <c r="B19" s="166">
        <v>16</v>
      </c>
      <c r="C19" s="34" t="s">
        <v>143</v>
      </c>
      <c r="D19" s="187">
        <v>85411</v>
      </c>
      <c r="E19" s="35" t="s">
        <v>92</v>
      </c>
      <c r="F19" s="83" t="s">
        <v>59</v>
      </c>
      <c r="G19" s="276" t="s">
        <v>139</v>
      </c>
      <c r="H19" s="333" t="s">
        <v>102</v>
      </c>
      <c r="I19" s="162">
        <v>272</v>
      </c>
      <c r="J19" s="91">
        <v>67</v>
      </c>
      <c r="K19" s="53"/>
      <c r="L19" s="41">
        <f t="shared" si="1"/>
        <v>67</v>
      </c>
      <c r="M19" s="164">
        <f t="shared" si="2"/>
        <v>339</v>
      </c>
      <c r="N19" s="42">
        <f t="shared" si="3"/>
        <v>6</v>
      </c>
    </row>
    <row r="20" spans="1:15" ht="15.6" x14ac:dyDescent="0.25">
      <c r="A20" s="161">
        <f t="shared" si="0"/>
        <v>7</v>
      </c>
      <c r="B20" s="166">
        <v>17</v>
      </c>
      <c r="C20" s="34" t="s">
        <v>144</v>
      </c>
      <c r="D20" s="187">
        <v>85410</v>
      </c>
      <c r="E20" s="35" t="s">
        <v>94</v>
      </c>
      <c r="F20" s="60" t="s">
        <v>59</v>
      </c>
      <c r="G20" s="209" t="s">
        <v>139</v>
      </c>
      <c r="H20" s="333" t="s">
        <v>102</v>
      </c>
      <c r="I20" s="160">
        <v>236</v>
      </c>
      <c r="J20" s="90">
        <v>66</v>
      </c>
      <c r="K20" s="49"/>
      <c r="L20" s="41">
        <f t="shared" si="1"/>
        <v>66</v>
      </c>
      <c r="M20" s="164">
        <f t="shared" si="2"/>
        <v>302</v>
      </c>
      <c r="N20" s="42">
        <f t="shared" si="3"/>
        <v>7</v>
      </c>
    </row>
    <row r="21" spans="1:15" x14ac:dyDescent="0.25">
      <c r="L21" s="96"/>
      <c r="M21" s="96"/>
      <c r="N21" s="96"/>
    </row>
    <row r="22" spans="1:15" ht="15.6" x14ac:dyDescent="0.25">
      <c r="A22" s="4" t="s">
        <v>173</v>
      </c>
      <c r="B22" s="4"/>
      <c r="C22" s="4"/>
      <c r="D22" s="4"/>
      <c r="E22" s="4"/>
      <c r="F22" s="4"/>
      <c r="G22" s="4"/>
      <c r="H22" s="129"/>
      <c r="I22" s="119" t="s">
        <v>27</v>
      </c>
      <c r="J22" s="70"/>
      <c r="K22" s="220"/>
      <c r="L22" s="131"/>
      <c r="M22" s="131"/>
      <c r="N22" s="122"/>
    </row>
    <row r="23" spans="1:15" ht="15.6" x14ac:dyDescent="0.25">
      <c r="A23" s="132"/>
      <c r="B23" s="129"/>
      <c r="C23" s="129"/>
      <c r="D23" s="129"/>
      <c r="E23" s="129"/>
      <c r="F23" s="129"/>
      <c r="G23" s="129"/>
      <c r="H23" s="129"/>
      <c r="J23" s="129"/>
      <c r="K23" s="220"/>
      <c r="L23" s="129"/>
      <c r="M23" s="129"/>
      <c r="N23" s="121"/>
    </row>
    <row r="24" spans="1:15" ht="15.6" x14ac:dyDescent="0.25">
      <c r="A24" s="132"/>
      <c r="B24" s="70" t="s">
        <v>58</v>
      </c>
      <c r="C24" s="70"/>
      <c r="D24" s="70"/>
      <c r="E24" s="70"/>
      <c r="F24" s="70"/>
      <c r="G24" s="70"/>
      <c r="H24" s="67" t="s">
        <v>29</v>
      </c>
      <c r="I24" s="129"/>
      <c r="J24" s="64"/>
      <c r="K24" s="70"/>
      <c r="L24" s="129"/>
      <c r="M24" s="129"/>
      <c r="N24" s="129"/>
    </row>
    <row r="25" spans="1:15" ht="15" x14ac:dyDescent="0.25">
      <c r="A25" s="132"/>
      <c r="B25" s="129"/>
      <c r="C25" s="129"/>
      <c r="D25" s="129"/>
      <c r="E25" s="129"/>
      <c r="F25" s="129"/>
      <c r="G25" s="129"/>
      <c r="H25" s="129"/>
      <c r="I25" s="129"/>
      <c r="J25" s="129"/>
      <c r="L25" s="129"/>
      <c r="M25" s="129"/>
      <c r="N25" s="129"/>
    </row>
    <row r="26" spans="1:15" ht="15.6" x14ac:dyDescent="0.25">
      <c r="A26" s="132"/>
      <c r="B26" s="70" t="s">
        <v>57</v>
      </c>
      <c r="C26" s="70"/>
      <c r="D26" s="70"/>
      <c r="E26" s="70"/>
      <c r="F26" s="70"/>
      <c r="G26" s="70"/>
      <c r="H26" s="67" t="s">
        <v>135</v>
      </c>
      <c r="I26" s="129"/>
      <c r="J26" s="129"/>
      <c r="K26" s="67"/>
      <c r="L26" s="129"/>
      <c r="M26" s="129"/>
      <c r="N26" s="129"/>
    </row>
    <row r="27" spans="1:15" ht="15.6" x14ac:dyDescent="0.3">
      <c r="A27" s="127"/>
      <c r="B27" s="72"/>
      <c r="C27" s="220"/>
      <c r="D27" s="220"/>
      <c r="E27" s="220"/>
      <c r="F27" s="75"/>
      <c r="G27" s="75"/>
      <c r="H27" s="221"/>
      <c r="I27" s="129"/>
      <c r="J27" s="129"/>
      <c r="K27" s="220"/>
      <c r="L27" s="129"/>
      <c r="M27" s="129"/>
      <c r="N27" s="129"/>
    </row>
    <row r="28" spans="1:15" ht="15.6" x14ac:dyDescent="0.25">
      <c r="A28" s="4" t="s">
        <v>133</v>
      </c>
      <c r="B28" s="102"/>
      <c r="C28" s="4"/>
      <c r="D28" s="108"/>
      <c r="E28" s="4"/>
      <c r="F28" s="129"/>
      <c r="G28" s="129"/>
      <c r="H28" s="70" t="s">
        <v>28</v>
      </c>
      <c r="J28" s="129"/>
      <c r="K28" s="67"/>
      <c r="L28" s="129"/>
      <c r="M28" s="129"/>
      <c r="N28" s="129"/>
    </row>
    <row r="29" spans="1:15" ht="15.6" x14ac:dyDescent="0.25">
      <c r="A29" s="223"/>
      <c r="B29" s="129"/>
      <c r="C29" s="67"/>
      <c r="D29" s="107"/>
      <c r="E29" s="221"/>
      <c r="F29" s="129"/>
      <c r="G29" s="129"/>
      <c r="I29" s="129"/>
      <c r="K29" s="129"/>
      <c r="L29" s="131"/>
      <c r="M29" s="131"/>
      <c r="N29" s="122"/>
    </row>
    <row r="30" spans="1:15" ht="15.6" x14ac:dyDescent="0.25">
      <c r="A30" s="70" t="s">
        <v>203</v>
      </c>
      <c r="B30" s="129"/>
      <c r="C30" s="70"/>
      <c r="D30" s="116"/>
      <c r="E30" s="70"/>
      <c r="F30" s="129"/>
      <c r="G30" s="129"/>
      <c r="I30" s="129"/>
      <c r="J30" s="67"/>
      <c r="K30" s="129"/>
      <c r="L30" s="96"/>
      <c r="M30" s="96"/>
      <c r="N30" s="96"/>
    </row>
    <row r="31" spans="1:15" s="21" customFormat="1" ht="15.6" x14ac:dyDescent="0.3">
      <c r="A31" s="127"/>
      <c r="B31" s="4"/>
      <c r="C31" s="72"/>
      <c r="D31" s="117"/>
      <c r="E31" s="222"/>
      <c r="F31" s="129"/>
      <c r="G31" s="129"/>
      <c r="I31" s="129"/>
      <c r="J31" s="220"/>
      <c r="K31" s="129"/>
      <c r="L31" s="96"/>
      <c r="M31" s="96"/>
      <c r="N31" s="96"/>
      <c r="O31" s="6"/>
    </row>
    <row r="32" spans="1:15" s="21" customFormat="1" ht="15.6" x14ac:dyDescent="0.25">
      <c r="A32" s="4" t="s">
        <v>134</v>
      </c>
      <c r="B32" s="67"/>
      <c r="C32" s="4"/>
      <c r="D32" s="108"/>
      <c r="E32" s="4"/>
      <c r="F32" s="129"/>
      <c r="G32" s="129"/>
      <c r="I32" s="129"/>
      <c r="J32" s="67"/>
      <c r="K32" s="129"/>
      <c r="L32" s="96"/>
      <c r="M32" s="96"/>
      <c r="N32" s="96"/>
      <c r="O32" s="6"/>
    </row>
    <row r="33" spans="1:15" s="21" customFormat="1" x14ac:dyDescent="0.25">
      <c r="B33" s="76"/>
      <c r="L33" s="96"/>
      <c r="M33" s="96"/>
      <c r="N33" s="96"/>
      <c r="O33" s="6"/>
    </row>
    <row r="34" spans="1:15" s="21" customFormat="1" x14ac:dyDescent="0.25">
      <c r="B34" s="76"/>
      <c r="L34" s="96"/>
      <c r="M34" s="96"/>
      <c r="N34" s="96"/>
      <c r="O34" s="6"/>
    </row>
    <row r="35" spans="1:15" s="21" customFormat="1" x14ac:dyDescent="0.25">
      <c r="B35" s="76"/>
      <c r="L35" s="96"/>
      <c r="M35" s="96"/>
      <c r="N35" s="96"/>
      <c r="O35" s="6"/>
    </row>
    <row r="36" spans="1:15" s="21" customFormat="1" x14ac:dyDescent="0.25">
      <c r="B36" s="76"/>
      <c r="L36" s="96"/>
      <c r="M36" s="96"/>
      <c r="N36" s="96"/>
      <c r="O36" s="6"/>
    </row>
    <row r="37" spans="1:15" s="21" customFormat="1" x14ac:dyDescent="0.25">
      <c r="B37" s="76"/>
      <c r="L37" s="96"/>
      <c r="M37" s="96"/>
      <c r="N37" s="96"/>
      <c r="O37" s="6"/>
    </row>
    <row r="38" spans="1:15" s="21" customFormat="1" x14ac:dyDescent="0.25">
      <c r="B38" s="76"/>
      <c r="L38" s="96"/>
      <c r="M38" s="96"/>
      <c r="N38" s="96"/>
      <c r="O38" s="6"/>
    </row>
    <row r="39" spans="1:15" s="21" customFormat="1" x14ac:dyDescent="0.25">
      <c r="B39" s="76"/>
      <c r="L39" s="96"/>
      <c r="M39" s="96"/>
      <c r="N39" s="96"/>
      <c r="O39" s="6"/>
    </row>
    <row r="40" spans="1:15" s="21" customFormat="1" x14ac:dyDescent="0.25">
      <c r="B40" s="76"/>
      <c r="L40" s="96"/>
      <c r="M40" s="96"/>
      <c r="N40" s="96"/>
      <c r="O40" s="6"/>
    </row>
    <row r="41" spans="1:15" s="21" customFormat="1" x14ac:dyDescent="0.25">
      <c r="B41" s="76"/>
      <c r="L41" s="96"/>
      <c r="M41" s="96"/>
      <c r="N41" s="96"/>
      <c r="O41" s="6"/>
    </row>
    <row r="42" spans="1:15" s="21" customFormat="1" x14ac:dyDescent="0.25">
      <c r="B42" s="76"/>
      <c r="L42" s="96"/>
      <c r="M42" s="96"/>
      <c r="N42" s="96"/>
      <c r="O42" s="6"/>
    </row>
    <row r="43" spans="1:15" s="21" customFormat="1" x14ac:dyDescent="0.25">
      <c r="B43" s="76"/>
      <c r="L43" s="96"/>
      <c r="M43" s="96"/>
      <c r="N43" s="96"/>
      <c r="O43" s="6"/>
    </row>
    <row r="44" spans="1:15" s="21" customFormat="1" x14ac:dyDescent="0.25">
      <c r="B44" s="76"/>
      <c r="L44" s="96"/>
      <c r="M44" s="96"/>
      <c r="N44" s="96"/>
      <c r="O44" s="6"/>
    </row>
    <row r="45" spans="1:15" s="21" customFormat="1" x14ac:dyDescent="0.25">
      <c r="B45" s="76"/>
      <c r="L45" s="96"/>
      <c r="M45" s="96"/>
      <c r="N45" s="96"/>
      <c r="O45" s="6"/>
    </row>
    <row r="46" spans="1:15" s="21" customFormat="1" x14ac:dyDescent="0.25">
      <c r="B46" s="76"/>
      <c r="L46" s="96"/>
      <c r="M46" s="96"/>
      <c r="N46" s="96"/>
      <c r="O46" s="6"/>
    </row>
    <row r="47" spans="1:15" s="69" customFormat="1" x14ac:dyDescent="0.25">
      <c r="A47" s="21"/>
      <c r="B47" s="76"/>
      <c r="C47" s="21"/>
      <c r="D47" s="21"/>
      <c r="E47" s="21"/>
      <c r="F47" s="21"/>
      <c r="G47" s="21"/>
      <c r="H47" s="21"/>
      <c r="I47" s="21"/>
      <c r="J47" s="21"/>
      <c r="K47" s="21"/>
      <c r="L47" s="21"/>
      <c r="O47" s="6"/>
    </row>
    <row r="48" spans="1:15" s="69" customFormat="1" x14ac:dyDescent="0.25">
      <c r="A48" s="21"/>
      <c r="B48" s="76"/>
      <c r="C48" s="21"/>
      <c r="D48" s="21"/>
      <c r="E48" s="21"/>
      <c r="F48" s="21"/>
      <c r="G48" s="21"/>
      <c r="H48" s="21"/>
      <c r="I48" s="21"/>
      <c r="J48" s="21"/>
      <c r="K48" s="21"/>
      <c r="L48" s="21"/>
      <c r="O48" s="6"/>
    </row>
    <row r="49" spans="1:15" s="69" customFormat="1" x14ac:dyDescent="0.25">
      <c r="A49" s="21"/>
      <c r="B49" s="76"/>
      <c r="C49" s="21"/>
      <c r="D49" s="21"/>
      <c r="E49" s="21"/>
      <c r="F49" s="21"/>
      <c r="G49" s="21"/>
      <c r="H49" s="21"/>
      <c r="I49" s="21"/>
      <c r="J49" s="21"/>
      <c r="K49" s="21"/>
      <c r="L49" s="21"/>
      <c r="O49" s="6"/>
    </row>
    <row r="50" spans="1:15" s="69" customFormat="1" x14ac:dyDescent="0.25">
      <c r="A50" s="21"/>
      <c r="B50" s="76"/>
      <c r="C50" s="21"/>
      <c r="D50" s="21"/>
      <c r="E50" s="21"/>
      <c r="F50" s="21"/>
      <c r="G50" s="21"/>
      <c r="H50" s="21"/>
      <c r="I50" s="21"/>
      <c r="J50" s="21"/>
      <c r="K50" s="21"/>
      <c r="L50" s="21"/>
      <c r="O50" s="6"/>
    </row>
    <row r="51" spans="1:15" s="69" customFormat="1" ht="15.6" x14ac:dyDescent="0.25">
      <c r="A51" s="21"/>
      <c r="B51" s="7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67"/>
      <c r="O51" s="6"/>
    </row>
    <row r="52" spans="1:15" s="69" customFormat="1" x14ac:dyDescent="0.25">
      <c r="A52" s="21"/>
      <c r="B52" s="76"/>
      <c r="C52" s="21"/>
      <c r="D52" s="21"/>
      <c r="E52" s="21"/>
      <c r="F52" s="21"/>
      <c r="G52" s="21"/>
      <c r="H52" s="21"/>
      <c r="I52" s="21"/>
      <c r="J52" s="21"/>
      <c r="K52" s="21"/>
      <c r="L52" s="21"/>
      <c r="O52" s="6"/>
    </row>
    <row r="53" spans="1:15" s="69" customFormat="1" x14ac:dyDescent="0.25">
      <c r="A53" s="21"/>
      <c r="B53" s="76"/>
      <c r="C53" s="21"/>
      <c r="D53" s="21"/>
      <c r="E53" s="21"/>
      <c r="F53" s="21"/>
      <c r="G53" s="21"/>
      <c r="H53" s="21"/>
      <c r="I53" s="21"/>
      <c r="J53" s="21"/>
      <c r="K53" s="21"/>
      <c r="L53" s="21"/>
      <c r="O53" s="6"/>
    </row>
  </sheetData>
  <sheetProtection algorithmName="SHA-512" hashValue="GtyrLspzV1fU36cNlxdwnAkSw3gdGlw0gVraVw8mZCa2ecnBfSKIibCrUEwVl8+LC9mnxNFATBy+aus+rgbf3g==" saltValue="oCPNymXvb9LvniWKOUqdJQ==" spinCount="100000" sheet="1" objects="1" scenarios="1"/>
  <autoFilter ref="B12:N20">
    <filterColumn colId="8" showButton="0"/>
    <sortState ref="B15:N20">
      <sortCondition ref="N12:N20"/>
    </sortState>
  </autoFilter>
  <mergeCells count="26">
    <mergeCell ref="C4:J4"/>
    <mergeCell ref="K4:M4"/>
    <mergeCell ref="C1:J1"/>
    <mergeCell ref="K1:M1"/>
    <mergeCell ref="C2:J2"/>
    <mergeCell ref="K2:M2"/>
    <mergeCell ref="C3:J3"/>
    <mergeCell ref="K5:N5"/>
    <mergeCell ref="C6:J6"/>
    <mergeCell ref="K6:N6"/>
    <mergeCell ref="C7:J7"/>
    <mergeCell ref="A9:N9"/>
    <mergeCell ref="M12:M13"/>
    <mergeCell ref="N12:N13"/>
    <mergeCell ref="A10:N10"/>
    <mergeCell ref="F12:F13"/>
    <mergeCell ref="G12:G13"/>
    <mergeCell ref="H12:H13"/>
    <mergeCell ref="I12:I13"/>
    <mergeCell ref="J12:K12"/>
    <mergeCell ref="L12:L13"/>
    <mergeCell ref="A12:A13"/>
    <mergeCell ref="B12:B13"/>
    <mergeCell ref="C12:C13"/>
    <mergeCell ref="D12:D13"/>
    <mergeCell ref="E12:E13"/>
  </mergeCells>
  <printOptions horizontalCentered="1"/>
  <pageMargins left="0.59055118110236227" right="0.19685039370078741" top="0.39370078740157483" bottom="0.39370078740157483" header="0" footer="0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0"/>
  <sheetViews>
    <sheetView zoomScaleSheetLayoutView="100" workbookViewId="0">
      <selection activeCell="A10" sqref="A10:O10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0" style="21" customWidth="1"/>
    <col min="6" max="6" width="6.88671875" style="21" customWidth="1"/>
    <col min="7" max="7" width="4.5546875" style="21" customWidth="1"/>
    <col min="8" max="11" width="7.109375" style="21" customWidth="1"/>
    <col min="12" max="12" width="9.33203125" style="21" customWidth="1"/>
    <col min="13" max="13" width="7.109375" style="21" customWidth="1"/>
    <col min="14" max="14" width="7.88671875" style="21" customWidth="1"/>
    <col min="15" max="15" width="7.88671875" style="69" customWidth="1"/>
    <col min="16" max="16" width="9" style="21" customWidth="1"/>
    <col min="17" max="16384" width="9.109375" style="6"/>
  </cols>
  <sheetData>
    <row r="1" spans="1:18" ht="13.95" customHeight="1" x14ac:dyDescent="0.2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90" t="s">
        <v>164</v>
      </c>
      <c r="N1" s="390"/>
      <c r="O1" s="390"/>
      <c r="P1" s="2"/>
      <c r="Q1" s="1"/>
      <c r="R1" s="5"/>
    </row>
    <row r="2" spans="1:18" ht="13.95" customHeight="1" x14ac:dyDescent="0.3">
      <c r="A2" s="385" t="s">
        <v>108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90" t="s">
        <v>167</v>
      </c>
      <c r="N2" s="390"/>
      <c r="O2" s="390"/>
      <c r="P2" s="7"/>
      <c r="Q2" s="1"/>
      <c r="R2" s="8"/>
    </row>
    <row r="3" spans="1:18" ht="18" customHeight="1" x14ac:dyDescent="0.3">
      <c r="A3" s="391" t="s">
        <v>180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9"/>
      <c r="N3" s="1"/>
      <c r="O3" s="1"/>
      <c r="P3" s="193"/>
      <c r="Q3" s="1"/>
      <c r="R3" s="10"/>
    </row>
    <row r="4" spans="1:18" ht="13.95" customHeight="1" x14ac:dyDescent="0.25">
      <c r="A4" s="382" t="s">
        <v>118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94" t="s">
        <v>30</v>
      </c>
      <c r="N4" s="394"/>
      <c r="O4" s="394"/>
      <c r="P4" s="4"/>
      <c r="Q4" s="1"/>
      <c r="R4" s="223"/>
    </row>
    <row r="5" spans="1:18" ht="13.95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390" t="s">
        <v>208</v>
      </c>
      <c r="N5" s="390"/>
      <c r="O5" s="390"/>
      <c r="P5" s="221"/>
      <c r="Q5" s="4"/>
      <c r="R5" s="223"/>
    </row>
    <row r="6" spans="1:18" ht="13.95" customHeight="1" x14ac:dyDescent="0.25">
      <c r="A6" s="395" t="s">
        <v>31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0" t="s">
        <v>54</v>
      </c>
      <c r="N6" s="390"/>
      <c r="O6" s="390"/>
      <c r="P6" s="192"/>
      <c r="Q6" s="1"/>
      <c r="R6" s="223"/>
    </row>
    <row r="7" spans="1:18" ht="15" customHeight="1" x14ac:dyDescent="0.3">
      <c r="A7" s="392" t="s">
        <v>32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191"/>
      <c r="N7" s="13"/>
      <c r="O7" s="13"/>
      <c r="P7" s="1"/>
      <c r="Q7" s="13"/>
      <c r="R7" s="10"/>
    </row>
    <row r="8" spans="1:18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ht="47.4" customHeight="1" x14ac:dyDescent="0.25">
      <c r="A9" s="415" t="s">
        <v>42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1"/>
    </row>
    <row r="10" spans="1:18" ht="24" customHeight="1" x14ac:dyDescent="0.25">
      <c r="A10" s="415" t="s">
        <v>112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1"/>
    </row>
    <row r="11" spans="1:18" ht="13.95" customHeight="1" thickBot="1" x14ac:dyDescent="0.4">
      <c r="A11" s="1"/>
      <c r="B11" s="14"/>
      <c r="C11" s="15"/>
      <c r="D11" s="16"/>
      <c r="E11" s="17"/>
      <c r="F11" s="17"/>
      <c r="G11" s="17"/>
      <c r="H11" s="17"/>
      <c r="I11" s="18"/>
      <c r="J11" s="19"/>
      <c r="K11" s="19"/>
      <c r="L11" s="19"/>
      <c r="M11" s="19"/>
      <c r="N11" s="19"/>
      <c r="O11" s="20"/>
      <c r="P11" s="1"/>
    </row>
    <row r="12" spans="1:18" ht="13.2" customHeight="1" x14ac:dyDescent="0.25">
      <c r="A12" s="396" t="s">
        <v>19</v>
      </c>
      <c r="B12" s="386" t="s">
        <v>20</v>
      </c>
      <c r="C12" s="373" t="s">
        <v>21</v>
      </c>
      <c r="D12" s="398" t="s">
        <v>56</v>
      </c>
      <c r="E12" s="400" t="s">
        <v>178</v>
      </c>
      <c r="F12" s="398" t="s">
        <v>179</v>
      </c>
      <c r="G12" s="388" t="s">
        <v>136</v>
      </c>
      <c r="H12" s="402" t="s">
        <v>33</v>
      </c>
      <c r="I12" s="410"/>
      <c r="J12" s="410"/>
      <c r="K12" s="410"/>
      <c r="L12" s="413" t="s">
        <v>174</v>
      </c>
      <c r="M12" s="388" t="s">
        <v>43</v>
      </c>
      <c r="N12" s="416" t="s">
        <v>35</v>
      </c>
      <c r="O12" s="396" t="s">
        <v>36</v>
      </c>
    </row>
    <row r="13" spans="1:18" ht="23.25" customHeight="1" thickBot="1" x14ac:dyDescent="0.3">
      <c r="A13" s="397"/>
      <c r="B13" s="387"/>
      <c r="C13" s="377"/>
      <c r="D13" s="399"/>
      <c r="E13" s="401"/>
      <c r="F13" s="399"/>
      <c r="G13" s="389"/>
      <c r="H13" s="219">
        <v>1</v>
      </c>
      <c r="I13" s="218">
        <v>2</v>
      </c>
      <c r="J13" s="218">
        <v>3</v>
      </c>
      <c r="K13" s="237">
        <v>4</v>
      </c>
      <c r="L13" s="414"/>
      <c r="M13" s="389"/>
      <c r="N13" s="417"/>
      <c r="O13" s="397"/>
    </row>
    <row r="14" spans="1:18" ht="15.6" x14ac:dyDescent="0.25">
      <c r="A14" s="170">
        <f>A13+1</f>
        <v>1</v>
      </c>
      <c r="B14" s="335">
        <v>26</v>
      </c>
      <c r="C14" s="25" t="s">
        <v>177</v>
      </c>
      <c r="D14" s="336">
        <v>118777</v>
      </c>
      <c r="E14" s="26" t="s">
        <v>85</v>
      </c>
      <c r="F14" s="101" t="s">
        <v>60</v>
      </c>
      <c r="G14" s="101" t="s">
        <v>139</v>
      </c>
      <c r="H14" s="229">
        <v>805.4</v>
      </c>
      <c r="I14" s="230">
        <v>921.1</v>
      </c>
      <c r="J14" s="230">
        <v>956.3</v>
      </c>
      <c r="K14" s="238">
        <v>820</v>
      </c>
      <c r="L14" s="231">
        <f t="shared" ref="L14:L15" si="0">SUM(H14:K14)</f>
        <v>3502.8</v>
      </c>
      <c r="M14" s="241"/>
      <c r="N14" s="231">
        <f t="shared" ref="N14:N15" si="1">SUM(L14:M14)</f>
        <v>3502.8</v>
      </c>
      <c r="O14" s="33">
        <f>RANK(N14,N$14:N$15)</f>
        <v>1</v>
      </c>
    </row>
    <row r="15" spans="1:18" ht="15.6" x14ac:dyDescent="0.25">
      <c r="A15" s="161">
        <f t="shared" ref="A15" si="2">A14+1</f>
        <v>2</v>
      </c>
      <c r="B15" s="166">
        <v>16</v>
      </c>
      <c r="C15" s="34" t="s">
        <v>143</v>
      </c>
      <c r="D15" s="187">
        <v>85411</v>
      </c>
      <c r="E15" s="35" t="s">
        <v>92</v>
      </c>
      <c r="F15" s="83" t="s">
        <v>59</v>
      </c>
      <c r="G15" s="197" t="s">
        <v>139</v>
      </c>
      <c r="H15" s="232">
        <v>0</v>
      </c>
      <c r="I15" s="233">
        <v>304.8</v>
      </c>
      <c r="J15" s="233">
        <v>329.7</v>
      </c>
      <c r="K15" s="239">
        <v>444.4</v>
      </c>
      <c r="L15" s="234">
        <f t="shared" si="0"/>
        <v>1078.9000000000001</v>
      </c>
      <c r="M15" s="242"/>
      <c r="N15" s="234">
        <f t="shared" si="1"/>
        <v>1078.9000000000001</v>
      </c>
      <c r="O15" s="42">
        <f>RANK(N15,N$14:N$15)</f>
        <v>2</v>
      </c>
    </row>
    <row r="16" spans="1:18" s="21" customFormat="1" ht="15.6" x14ac:dyDescent="0.25">
      <c r="N16" s="66"/>
      <c r="O16" s="66"/>
      <c r="Q16" s="6"/>
      <c r="R16" s="6"/>
    </row>
    <row r="17" spans="1:18" s="21" customFormat="1" ht="18" x14ac:dyDescent="0.35">
      <c r="B17" s="14"/>
      <c r="D17" s="115"/>
      <c r="H17" s="6"/>
      <c r="I17" s="6"/>
      <c r="J17" s="119" t="s">
        <v>27</v>
      </c>
      <c r="O17" s="123"/>
      <c r="Q17" s="6"/>
      <c r="R17" s="6"/>
    </row>
    <row r="18" spans="1:18" s="21" customFormat="1" ht="18" x14ac:dyDescent="0.35">
      <c r="B18" s="14"/>
      <c r="D18" s="115"/>
      <c r="H18" s="119"/>
      <c r="I18" s="119"/>
      <c r="O18" s="123"/>
      <c r="Q18" s="6"/>
      <c r="R18" s="6"/>
    </row>
    <row r="19" spans="1:18" s="21" customFormat="1" ht="15.6" x14ac:dyDescent="0.25">
      <c r="A19" s="4" t="s">
        <v>133</v>
      </c>
      <c r="B19" s="102"/>
      <c r="C19" s="4"/>
      <c r="D19" s="108"/>
      <c r="E19" s="4"/>
      <c r="F19" s="129"/>
      <c r="G19" s="129"/>
      <c r="H19" s="67" t="s">
        <v>182</v>
      </c>
      <c r="I19" s="67"/>
      <c r="J19" s="70"/>
      <c r="K19" s="70"/>
      <c r="L19" s="70"/>
      <c r="M19" s="129"/>
      <c r="N19" s="120"/>
      <c r="O19" s="126"/>
      <c r="Q19" s="6"/>
      <c r="R19" s="6"/>
    </row>
    <row r="20" spans="1:18" s="21" customFormat="1" ht="15.6" x14ac:dyDescent="0.25">
      <c r="A20" s="223"/>
      <c r="B20" s="129"/>
      <c r="C20" s="67"/>
      <c r="D20" s="107"/>
      <c r="E20" s="221"/>
      <c r="F20" s="129"/>
      <c r="G20" s="129"/>
      <c r="H20" s="129"/>
      <c r="I20" s="129"/>
      <c r="M20" s="129"/>
      <c r="N20" s="120"/>
      <c r="O20" s="126"/>
      <c r="Q20" s="6"/>
      <c r="R20" s="6"/>
    </row>
    <row r="21" spans="1:18" s="21" customFormat="1" ht="15.6" x14ac:dyDescent="0.25">
      <c r="A21" s="70" t="s">
        <v>203</v>
      </c>
      <c r="B21" s="129"/>
      <c r="C21" s="70"/>
      <c r="D21" s="116"/>
      <c r="E21" s="70"/>
      <c r="F21" s="129"/>
      <c r="G21" s="129"/>
      <c r="H21" s="67" t="s">
        <v>183</v>
      </c>
      <c r="I21" s="67"/>
      <c r="J21" s="67"/>
      <c r="K21" s="67"/>
      <c r="L21" s="67"/>
      <c r="M21" s="129"/>
      <c r="N21" s="120"/>
      <c r="O21" s="126"/>
      <c r="Q21" s="6"/>
      <c r="R21" s="6"/>
    </row>
    <row r="22" spans="1:18" s="21" customFormat="1" ht="15.6" x14ac:dyDescent="0.3">
      <c r="A22" s="127"/>
      <c r="B22" s="4"/>
      <c r="C22" s="72"/>
      <c r="D22" s="117"/>
      <c r="E22" s="222"/>
      <c r="F22" s="129"/>
      <c r="G22" s="129"/>
      <c r="H22" s="221"/>
      <c r="I22" s="221"/>
      <c r="J22" s="220"/>
      <c r="K22" s="220"/>
      <c r="L22" s="220"/>
      <c r="M22" s="129"/>
      <c r="N22" s="120"/>
      <c r="O22" s="126"/>
      <c r="Q22" s="6"/>
      <c r="R22" s="6"/>
    </row>
    <row r="23" spans="1:18" s="21" customFormat="1" ht="15.6" x14ac:dyDescent="0.25">
      <c r="A23" s="4" t="s">
        <v>134</v>
      </c>
      <c r="B23" s="67"/>
      <c r="C23" s="4"/>
      <c r="D23" s="108"/>
      <c r="E23" s="4"/>
      <c r="F23" s="129"/>
      <c r="G23" s="129"/>
      <c r="H23" s="70" t="s">
        <v>184</v>
      </c>
      <c r="I23" s="70"/>
      <c r="J23" s="67"/>
      <c r="K23" s="67"/>
      <c r="L23" s="67"/>
      <c r="M23" s="129"/>
      <c r="N23" s="120"/>
      <c r="O23" s="128"/>
      <c r="Q23" s="6"/>
      <c r="R23" s="6"/>
    </row>
    <row r="24" spans="1:18" s="21" customFormat="1" x14ac:dyDescent="0.25">
      <c r="B24" s="76"/>
      <c r="M24" s="96"/>
      <c r="N24" s="96"/>
      <c r="O24" s="96"/>
      <c r="Q24" s="6"/>
      <c r="R24" s="6"/>
    </row>
    <row r="25" spans="1:18" s="21" customFormat="1" x14ac:dyDescent="0.25">
      <c r="B25" s="76"/>
      <c r="M25" s="96"/>
      <c r="N25" s="96"/>
      <c r="O25" s="96"/>
      <c r="Q25" s="6"/>
      <c r="R25" s="6"/>
    </row>
    <row r="26" spans="1:18" s="21" customFormat="1" x14ac:dyDescent="0.25">
      <c r="B26" s="76"/>
      <c r="M26" s="96"/>
      <c r="N26" s="96"/>
      <c r="O26" s="96"/>
      <c r="Q26" s="6"/>
      <c r="R26" s="6"/>
    </row>
    <row r="27" spans="1:18" s="21" customFormat="1" x14ac:dyDescent="0.25">
      <c r="B27" s="76"/>
      <c r="M27" s="96"/>
      <c r="N27" s="96"/>
      <c r="O27" s="96"/>
      <c r="Q27" s="6"/>
      <c r="R27" s="6"/>
    </row>
    <row r="28" spans="1:18" s="21" customFormat="1" x14ac:dyDescent="0.25">
      <c r="B28" s="76"/>
      <c r="M28" s="96"/>
      <c r="N28" s="96"/>
      <c r="O28" s="96"/>
      <c r="Q28" s="6"/>
      <c r="R28" s="6"/>
    </row>
    <row r="29" spans="1:18" s="21" customFormat="1" x14ac:dyDescent="0.25">
      <c r="B29" s="76"/>
      <c r="M29" s="96"/>
      <c r="N29" s="96"/>
      <c r="O29" s="96"/>
      <c r="Q29" s="6"/>
      <c r="R29" s="6"/>
    </row>
    <row r="30" spans="1:18" s="21" customFormat="1" x14ac:dyDescent="0.25">
      <c r="B30" s="76"/>
      <c r="M30" s="96"/>
      <c r="N30" s="96"/>
      <c r="O30" s="96"/>
      <c r="Q30" s="6"/>
      <c r="R30" s="6"/>
    </row>
    <row r="31" spans="1:18" s="21" customFormat="1" x14ac:dyDescent="0.25">
      <c r="B31" s="76"/>
      <c r="M31" s="96"/>
      <c r="N31" s="96"/>
      <c r="O31" s="96"/>
      <c r="Q31" s="6"/>
      <c r="R31" s="6"/>
    </row>
    <row r="32" spans="1:18" s="21" customFormat="1" x14ac:dyDescent="0.25">
      <c r="B32" s="76"/>
      <c r="M32" s="96"/>
      <c r="N32" s="96"/>
      <c r="O32" s="96"/>
      <c r="Q32" s="6"/>
      <c r="R32" s="6"/>
    </row>
    <row r="33" spans="2:18" s="21" customFormat="1" x14ac:dyDescent="0.25">
      <c r="B33" s="76"/>
      <c r="M33" s="96"/>
      <c r="N33" s="96"/>
      <c r="O33" s="96"/>
      <c r="Q33" s="6"/>
      <c r="R33" s="6"/>
    </row>
    <row r="34" spans="2:18" s="21" customFormat="1" x14ac:dyDescent="0.25">
      <c r="B34" s="76"/>
      <c r="M34" s="96"/>
      <c r="N34" s="96"/>
      <c r="O34" s="96"/>
      <c r="Q34" s="6"/>
      <c r="R34" s="6"/>
    </row>
    <row r="35" spans="2:18" s="21" customFormat="1" x14ac:dyDescent="0.25">
      <c r="B35" s="76"/>
      <c r="M35" s="96"/>
      <c r="N35" s="96"/>
      <c r="O35" s="96"/>
      <c r="Q35" s="6"/>
      <c r="R35" s="6"/>
    </row>
    <row r="36" spans="2:18" s="21" customFormat="1" x14ac:dyDescent="0.25">
      <c r="B36" s="76"/>
      <c r="M36" s="96"/>
      <c r="N36" s="96"/>
      <c r="O36" s="96"/>
      <c r="Q36" s="6"/>
      <c r="R36" s="6"/>
    </row>
    <row r="37" spans="2:18" s="21" customFormat="1" x14ac:dyDescent="0.25">
      <c r="B37" s="76"/>
      <c r="M37" s="96"/>
      <c r="N37" s="96"/>
      <c r="O37" s="96"/>
      <c r="Q37" s="6"/>
      <c r="R37" s="6"/>
    </row>
    <row r="38" spans="2:18" s="21" customFormat="1" x14ac:dyDescent="0.25">
      <c r="B38" s="76"/>
      <c r="M38" s="96"/>
      <c r="N38" s="96"/>
      <c r="O38" s="96"/>
      <c r="Q38" s="6"/>
      <c r="R38" s="6"/>
    </row>
    <row r="39" spans="2:18" s="21" customFormat="1" x14ac:dyDescent="0.25">
      <c r="B39" s="76"/>
      <c r="M39" s="96"/>
      <c r="N39" s="96"/>
      <c r="O39" s="96"/>
      <c r="Q39" s="6"/>
      <c r="R39" s="6"/>
    </row>
    <row r="40" spans="2:18" s="21" customFormat="1" x14ac:dyDescent="0.25">
      <c r="B40" s="76"/>
      <c r="M40" s="96"/>
      <c r="N40" s="96"/>
      <c r="O40" s="96"/>
      <c r="Q40" s="6"/>
      <c r="R40" s="6"/>
    </row>
    <row r="41" spans="2:18" s="21" customFormat="1" x14ac:dyDescent="0.25">
      <c r="B41" s="76"/>
      <c r="M41" s="96"/>
      <c r="N41" s="96"/>
      <c r="O41" s="96"/>
      <c r="Q41" s="6"/>
      <c r="R41" s="6"/>
    </row>
    <row r="42" spans="2:18" s="21" customFormat="1" x14ac:dyDescent="0.25">
      <c r="B42" s="76"/>
      <c r="M42" s="96"/>
      <c r="N42" s="96"/>
      <c r="O42" s="96"/>
      <c r="Q42" s="6"/>
      <c r="R42" s="6"/>
    </row>
    <row r="44" spans="2:18" s="21" customFormat="1" x14ac:dyDescent="0.25">
      <c r="B44" s="76"/>
      <c r="N44" s="69"/>
      <c r="O44" s="69"/>
      <c r="Q44" s="6"/>
      <c r="R44" s="6"/>
    </row>
    <row r="45" spans="2:18" s="21" customFormat="1" x14ac:dyDescent="0.25">
      <c r="B45" s="76"/>
      <c r="N45" s="69"/>
      <c r="O45" s="69"/>
      <c r="Q45" s="6"/>
      <c r="R45" s="6"/>
    </row>
    <row r="46" spans="2:18" s="21" customFormat="1" x14ac:dyDescent="0.25">
      <c r="B46" s="76"/>
      <c r="N46" s="69"/>
      <c r="O46" s="69"/>
      <c r="Q46" s="6"/>
      <c r="R46" s="6"/>
    </row>
    <row r="47" spans="2:18" s="21" customFormat="1" x14ac:dyDescent="0.25">
      <c r="B47" s="76"/>
      <c r="N47" s="69"/>
      <c r="O47" s="69"/>
      <c r="Q47" s="6"/>
      <c r="R47" s="6"/>
    </row>
    <row r="48" spans="2:18" s="21" customFormat="1" ht="15.6" x14ac:dyDescent="0.25">
      <c r="B48" s="76"/>
      <c r="N48" s="67"/>
      <c r="O48" s="69"/>
      <c r="Q48" s="6"/>
      <c r="R48" s="6"/>
    </row>
    <row r="49" spans="2:18" s="21" customFormat="1" x14ac:dyDescent="0.25">
      <c r="B49" s="76"/>
      <c r="N49" s="69"/>
      <c r="O49" s="69"/>
      <c r="Q49" s="6"/>
      <c r="R49" s="6"/>
    </row>
    <row r="50" spans="2:18" s="21" customFormat="1" x14ac:dyDescent="0.25">
      <c r="B50" s="76"/>
      <c r="N50" s="69"/>
      <c r="O50" s="69"/>
      <c r="Q50" s="6"/>
      <c r="R50" s="6"/>
    </row>
  </sheetData>
  <sheetProtection algorithmName="SHA-512" hashValue="6tp6sIJCBs7DmAsEOgNeIA44nPP/iFjslBgPl2DMDeESM3K+V8ywhJg48N/aazyU4lMfVUmi502PVrBRA9fguQ==" saltValue="Xm3b9DML8HFcPqeVH6Uc1A==" spinCount="100000" sheet="1" objects="1" scenarios="1"/>
  <autoFilter ref="B12:O15">
    <filterColumn colId="6" showButton="0"/>
    <filterColumn colId="7" showButton="0"/>
    <filterColumn colId="8" showButton="0"/>
    <sortState ref="B15:O27">
      <sortCondition ref="O11:O27"/>
    </sortState>
  </autoFilter>
  <mergeCells count="25">
    <mergeCell ref="A4:L4"/>
    <mergeCell ref="M4:O4"/>
    <mergeCell ref="A1:L1"/>
    <mergeCell ref="M1:O1"/>
    <mergeCell ref="A2:L2"/>
    <mergeCell ref="M2:O2"/>
    <mergeCell ref="A3:L3"/>
    <mergeCell ref="M5:O5"/>
    <mergeCell ref="A6:L6"/>
    <mergeCell ref="M6:O6"/>
    <mergeCell ref="A7:L7"/>
    <mergeCell ref="A9:O9"/>
    <mergeCell ref="O12:O13"/>
    <mergeCell ref="A10:O10"/>
    <mergeCell ref="F12:F13"/>
    <mergeCell ref="G12:G13"/>
    <mergeCell ref="H12:K12"/>
    <mergeCell ref="L12:L13"/>
    <mergeCell ref="M12:M13"/>
    <mergeCell ref="N12:N13"/>
    <mergeCell ref="A12:A13"/>
    <mergeCell ref="B12:B13"/>
    <mergeCell ref="C12:C13"/>
    <mergeCell ref="D12:D13"/>
    <mergeCell ref="E12:E13"/>
  </mergeCells>
  <printOptions horizontalCentered="1"/>
  <pageMargins left="0.59055118110236227" right="0.19685039370078741" top="0.19685039370078741" bottom="0.39370078740157483" header="0" footer="0"/>
  <pageSetup paperSize="9" scale="94" orientation="landscape" copies="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zoomScaleSheetLayoutView="100" workbookViewId="0">
      <selection activeCell="A10" sqref="A10:N10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11" width="5.6640625" style="21" customWidth="1"/>
    <col min="12" max="12" width="5.6640625" style="69" customWidth="1"/>
    <col min="13" max="14" width="7.88671875" style="21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166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172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223"/>
    </row>
    <row r="5" spans="1:15" ht="13.95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390" t="s">
        <v>207</v>
      </c>
      <c r="L5" s="390"/>
      <c r="M5" s="390"/>
      <c r="N5" s="390"/>
      <c r="O5" s="22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22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2.2" customHeight="1" x14ac:dyDescent="0.25">
      <c r="A9" s="393" t="s">
        <v>53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</row>
    <row r="10" spans="1:15" ht="22.2" customHeight="1" x14ac:dyDescent="0.25">
      <c r="A10" s="393" t="s">
        <v>112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</row>
    <row r="11" spans="1:15" ht="13.95" customHeight="1" thickBot="1" x14ac:dyDescent="0.4">
      <c r="A11" s="1"/>
      <c r="B11" s="14"/>
      <c r="C11" s="15"/>
      <c r="D11" s="17"/>
      <c r="E11" s="17"/>
      <c r="F11" s="17"/>
      <c r="G11" s="18"/>
      <c r="H11" s="19"/>
      <c r="I11" s="19"/>
      <c r="J11" s="19"/>
      <c r="K11" s="19"/>
      <c r="L11" s="20"/>
      <c r="M11" s="1"/>
      <c r="N11" s="1"/>
    </row>
    <row r="12" spans="1:15" ht="13.2" customHeight="1" x14ac:dyDescent="0.25">
      <c r="A12" s="396" t="s">
        <v>19</v>
      </c>
      <c r="B12" s="386" t="s">
        <v>20</v>
      </c>
      <c r="C12" s="373" t="s">
        <v>21</v>
      </c>
      <c r="D12" s="398" t="s">
        <v>56</v>
      </c>
      <c r="E12" s="400" t="s">
        <v>178</v>
      </c>
      <c r="F12" s="398" t="s">
        <v>179</v>
      </c>
      <c r="G12" s="388" t="s">
        <v>136</v>
      </c>
      <c r="H12" s="372" t="s">
        <v>33</v>
      </c>
      <c r="I12" s="373"/>
      <c r="J12" s="374"/>
      <c r="K12" s="402" t="s">
        <v>34</v>
      </c>
      <c r="L12" s="403"/>
      <c r="M12" s="404" t="s">
        <v>35</v>
      </c>
      <c r="N12" s="396" t="s">
        <v>36</v>
      </c>
      <c r="O12" s="21"/>
    </row>
    <row r="13" spans="1:15" ht="13.8" thickBot="1" x14ac:dyDescent="0.3">
      <c r="A13" s="397"/>
      <c r="B13" s="387"/>
      <c r="C13" s="377"/>
      <c r="D13" s="399"/>
      <c r="E13" s="401"/>
      <c r="F13" s="399"/>
      <c r="G13" s="389"/>
      <c r="H13" s="22">
        <v>1</v>
      </c>
      <c r="I13" s="23">
        <v>2</v>
      </c>
      <c r="J13" s="24">
        <v>3</v>
      </c>
      <c r="K13" s="22">
        <v>1</v>
      </c>
      <c r="L13" s="24">
        <v>2</v>
      </c>
      <c r="M13" s="405"/>
      <c r="N13" s="397"/>
      <c r="O13" s="21"/>
    </row>
    <row r="14" spans="1:15" ht="15.6" x14ac:dyDescent="0.25">
      <c r="A14" s="170">
        <f t="shared" ref="A14:A26" si="0">A13+1</f>
        <v>1</v>
      </c>
      <c r="B14" s="166">
        <v>26</v>
      </c>
      <c r="C14" s="43" t="s">
        <v>177</v>
      </c>
      <c r="D14" s="186">
        <v>118777</v>
      </c>
      <c r="E14" s="44" t="s">
        <v>85</v>
      </c>
      <c r="F14" s="60" t="s">
        <v>60</v>
      </c>
      <c r="G14" s="36" t="s">
        <v>139</v>
      </c>
      <c r="H14" s="46">
        <v>137</v>
      </c>
      <c r="I14" s="47">
        <v>92</v>
      </c>
      <c r="J14" s="49">
        <v>179</v>
      </c>
      <c r="K14" s="30"/>
      <c r="L14" s="31"/>
      <c r="M14" s="32">
        <f t="shared" ref="M14:M26" si="1">SUM(H14:J14)</f>
        <v>408</v>
      </c>
      <c r="N14" s="33">
        <f t="shared" ref="N14:N26" si="2">RANK(M14,M$14:M$26)</f>
        <v>1</v>
      </c>
      <c r="O14" s="21"/>
    </row>
    <row r="15" spans="1:15" ht="15.6" x14ac:dyDescent="0.25">
      <c r="A15" s="161">
        <f t="shared" si="0"/>
        <v>2</v>
      </c>
      <c r="B15" s="166">
        <v>28</v>
      </c>
      <c r="C15" s="43" t="s">
        <v>142</v>
      </c>
      <c r="D15" s="110">
        <v>92307</v>
      </c>
      <c r="E15" s="44" t="s">
        <v>87</v>
      </c>
      <c r="F15" s="83" t="s">
        <v>59</v>
      </c>
      <c r="G15" s="276" t="s">
        <v>139</v>
      </c>
      <c r="H15" s="46">
        <v>162</v>
      </c>
      <c r="I15" s="47">
        <v>90</v>
      </c>
      <c r="J15" s="49">
        <v>80</v>
      </c>
      <c r="K15" s="37"/>
      <c r="L15" s="40"/>
      <c r="M15" s="41">
        <f t="shared" si="1"/>
        <v>332</v>
      </c>
      <c r="N15" s="42">
        <f t="shared" si="2"/>
        <v>2</v>
      </c>
      <c r="O15" s="21"/>
    </row>
    <row r="16" spans="1:15" ht="15.6" x14ac:dyDescent="0.25">
      <c r="A16" s="161">
        <f t="shared" si="0"/>
        <v>3</v>
      </c>
      <c r="B16" s="166">
        <v>17</v>
      </c>
      <c r="C16" s="34" t="s">
        <v>144</v>
      </c>
      <c r="D16" s="187">
        <v>85410</v>
      </c>
      <c r="E16" s="35" t="s">
        <v>94</v>
      </c>
      <c r="F16" s="60" t="s">
        <v>59</v>
      </c>
      <c r="G16" s="209" t="s">
        <v>139</v>
      </c>
      <c r="H16" s="46">
        <v>90</v>
      </c>
      <c r="I16" s="47">
        <v>117</v>
      </c>
      <c r="J16" s="49">
        <v>108</v>
      </c>
      <c r="K16" s="46"/>
      <c r="L16" s="49"/>
      <c r="M16" s="41">
        <f t="shared" si="1"/>
        <v>315</v>
      </c>
      <c r="N16" s="42">
        <f t="shared" si="2"/>
        <v>3</v>
      </c>
      <c r="O16" s="21"/>
    </row>
    <row r="17" spans="1:15" ht="15.6" x14ac:dyDescent="0.25">
      <c r="A17" s="161">
        <f t="shared" si="0"/>
        <v>4</v>
      </c>
      <c r="B17" s="166">
        <v>2</v>
      </c>
      <c r="C17" s="95" t="s">
        <v>150</v>
      </c>
      <c r="D17" s="203">
        <v>109608</v>
      </c>
      <c r="E17" s="204" t="s">
        <v>151</v>
      </c>
      <c r="F17" s="60" t="s">
        <v>80</v>
      </c>
      <c r="G17" s="217" t="s">
        <v>139</v>
      </c>
      <c r="H17" s="46">
        <v>154</v>
      </c>
      <c r="I17" s="47">
        <v>0</v>
      </c>
      <c r="J17" s="49">
        <v>120</v>
      </c>
      <c r="K17" s="37"/>
      <c r="L17" s="40"/>
      <c r="M17" s="41">
        <f t="shared" si="1"/>
        <v>274</v>
      </c>
      <c r="N17" s="42">
        <f t="shared" si="2"/>
        <v>4</v>
      </c>
      <c r="O17" s="21"/>
    </row>
    <row r="18" spans="1:15" ht="15.6" x14ac:dyDescent="0.25">
      <c r="A18" s="161">
        <f t="shared" si="0"/>
        <v>5</v>
      </c>
      <c r="B18" s="274">
        <v>29</v>
      </c>
      <c r="C18" s="95" t="s">
        <v>193</v>
      </c>
      <c r="D18" s="203">
        <v>125786</v>
      </c>
      <c r="E18" s="44" t="s">
        <v>194</v>
      </c>
      <c r="F18" s="83" t="s">
        <v>59</v>
      </c>
      <c r="G18" s="276" t="s">
        <v>139</v>
      </c>
      <c r="H18" s="46">
        <v>90</v>
      </c>
      <c r="I18" s="47">
        <v>120</v>
      </c>
      <c r="J18" s="49">
        <v>57</v>
      </c>
      <c r="K18" s="46"/>
      <c r="L18" s="49"/>
      <c r="M18" s="41">
        <f t="shared" si="1"/>
        <v>267</v>
      </c>
      <c r="N18" s="42">
        <f t="shared" si="2"/>
        <v>5</v>
      </c>
      <c r="O18" s="21"/>
    </row>
    <row r="19" spans="1:15" ht="15.6" x14ac:dyDescent="0.25">
      <c r="A19" s="161">
        <f t="shared" si="0"/>
        <v>6</v>
      </c>
      <c r="B19" s="165">
        <v>3</v>
      </c>
      <c r="C19" s="95" t="s">
        <v>152</v>
      </c>
      <c r="D19" s="203">
        <v>109610</v>
      </c>
      <c r="E19" s="204" t="s">
        <v>153</v>
      </c>
      <c r="F19" s="60" t="s">
        <v>80</v>
      </c>
      <c r="G19" s="217" t="s">
        <v>139</v>
      </c>
      <c r="H19" s="46">
        <v>109</v>
      </c>
      <c r="I19" s="47">
        <v>58</v>
      </c>
      <c r="J19" s="49">
        <v>97</v>
      </c>
      <c r="K19" s="50"/>
      <c r="L19" s="53"/>
      <c r="M19" s="41">
        <f t="shared" si="1"/>
        <v>264</v>
      </c>
      <c r="N19" s="42">
        <f t="shared" si="2"/>
        <v>6</v>
      </c>
      <c r="O19" s="21"/>
    </row>
    <row r="20" spans="1:15" ht="15.6" x14ac:dyDescent="0.25">
      <c r="A20" s="161">
        <f t="shared" si="0"/>
        <v>7</v>
      </c>
      <c r="B20" s="166">
        <v>5</v>
      </c>
      <c r="C20" s="95" t="s">
        <v>156</v>
      </c>
      <c r="D20" s="203">
        <v>92346</v>
      </c>
      <c r="E20" s="204" t="s">
        <v>157</v>
      </c>
      <c r="F20" s="60" t="s">
        <v>80</v>
      </c>
      <c r="G20" s="217" t="s">
        <v>139</v>
      </c>
      <c r="H20" s="46">
        <v>123</v>
      </c>
      <c r="I20" s="47">
        <v>120</v>
      </c>
      <c r="J20" s="49">
        <v>0</v>
      </c>
      <c r="K20" s="46"/>
      <c r="L20" s="49"/>
      <c r="M20" s="41">
        <f t="shared" si="1"/>
        <v>243</v>
      </c>
      <c r="N20" s="42">
        <f t="shared" si="2"/>
        <v>7</v>
      </c>
      <c r="O20" s="21"/>
    </row>
    <row r="21" spans="1:15" ht="15.6" x14ac:dyDescent="0.25">
      <c r="A21" s="161">
        <f t="shared" si="0"/>
        <v>8</v>
      </c>
      <c r="B21" s="166">
        <v>4</v>
      </c>
      <c r="C21" s="95" t="s">
        <v>154</v>
      </c>
      <c r="D21" s="203">
        <v>92347</v>
      </c>
      <c r="E21" s="204" t="s">
        <v>155</v>
      </c>
      <c r="F21" s="60" t="s">
        <v>80</v>
      </c>
      <c r="G21" s="217" t="s">
        <v>139</v>
      </c>
      <c r="H21" s="46">
        <v>180</v>
      </c>
      <c r="I21" s="47">
        <v>0</v>
      </c>
      <c r="J21" s="49">
        <v>0</v>
      </c>
      <c r="K21" s="46"/>
      <c r="L21" s="49"/>
      <c r="M21" s="41">
        <f t="shared" si="1"/>
        <v>180</v>
      </c>
      <c r="N21" s="42">
        <f t="shared" si="2"/>
        <v>8</v>
      </c>
      <c r="O21" s="21"/>
    </row>
    <row r="22" spans="1:15" ht="15.6" x14ac:dyDescent="0.25">
      <c r="A22" s="161">
        <f t="shared" si="0"/>
        <v>9</v>
      </c>
      <c r="B22" s="166">
        <v>16</v>
      </c>
      <c r="C22" s="34" t="s">
        <v>143</v>
      </c>
      <c r="D22" s="187">
        <v>85411</v>
      </c>
      <c r="E22" s="35" t="s">
        <v>92</v>
      </c>
      <c r="F22" s="83" t="s">
        <v>59</v>
      </c>
      <c r="G22" s="276" t="s">
        <v>139</v>
      </c>
      <c r="H22" s="37">
        <v>13</v>
      </c>
      <c r="I22" s="38">
        <v>120</v>
      </c>
      <c r="J22" s="40">
        <v>0</v>
      </c>
      <c r="K22" s="46"/>
      <c r="L22" s="49"/>
      <c r="M22" s="41">
        <f t="shared" si="1"/>
        <v>133</v>
      </c>
      <c r="N22" s="42">
        <f t="shared" si="2"/>
        <v>9</v>
      </c>
      <c r="O22" s="21"/>
    </row>
    <row r="23" spans="1:15" ht="15.6" x14ac:dyDescent="0.25">
      <c r="A23" s="161">
        <f t="shared" si="0"/>
        <v>10</v>
      </c>
      <c r="B23" s="166">
        <v>30</v>
      </c>
      <c r="C23" s="34" t="s">
        <v>145</v>
      </c>
      <c r="D23" s="187">
        <v>85422</v>
      </c>
      <c r="E23" s="35" t="s">
        <v>90</v>
      </c>
      <c r="F23" s="83" t="s">
        <v>59</v>
      </c>
      <c r="G23" s="276" t="s">
        <v>139</v>
      </c>
      <c r="H23" s="50">
        <v>60</v>
      </c>
      <c r="I23" s="51">
        <v>70</v>
      </c>
      <c r="J23" s="53">
        <v>0</v>
      </c>
      <c r="K23" s="46"/>
      <c r="L23" s="49"/>
      <c r="M23" s="41">
        <f t="shared" si="1"/>
        <v>130</v>
      </c>
      <c r="N23" s="42">
        <f t="shared" si="2"/>
        <v>10</v>
      </c>
      <c r="O23" s="21"/>
    </row>
    <row r="24" spans="1:15" ht="15.6" x14ac:dyDescent="0.25">
      <c r="A24" s="161">
        <f t="shared" si="0"/>
        <v>11</v>
      </c>
      <c r="B24" s="166">
        <v>19</v>
      </c>
      <c r="C24" s="43" t="s">
        <v>146</v>
      </c>
      <c r="D24" s="110">
        <v>92304</v>
      </c>
      <c r="E24" s="44" t="s">
        <v>93</v>
      </c>
      <c r="F24" s="83" t="s">
        <v>59</v>
      </c>
      <c r="G24" s="276" t="s">
        <v>139</v>
      </c>
      <c r="H24" s="46">
        <v>54</v>
      </c>
      <c r="I24" s="47">
        <v>64</v>
      </c>
      <c r="J24" s="49">
        <v>0</v>
      </c>
      <c r="K24" s="46"/>
      <c r="L24" s="49"/>
      <c r="M24" s="41">
        <f t="shared" si="1"/>
        <v>118</v>
      </c>
      <c r="N24" s="42">
        <f t="shared" si="2"/>
        <v>11</v>
      </c>
      <c r="O24" s="21"/>
    </row>
    <row r="25" spans="1:15" ht="15.6" x14ac:dyDescent="0.25">
      <c r="A25" s="161">
        <f t="shared" si="0"/>
        <v>12</v>
      </c>
      <c r="B25" s="166">
        <v>27</v>
      </c>
      <c r="C25" s="95" t="s">
        <v>191</v>
      </c>
      <c r="D25" s="203">
        <v>110248</v>
      </c>
      <c r="E25" s="44" t="s">
        <v>192</v>
      </c>
      <c r="F25" s="83" t="s">
        <v>59</v>
      </c>
      <c r="G25" s="346" t="s">
        <v>139</v>
      </c>
      <c r="H25" s="50">
        <v>61</v>
      </c>
      <c r="I25" s="51">
        <v>52</v>
      </c>
      <c r="J25" s="53">
        <v>0</v>
      </c>
      <c r="K25" s="55"/>
      <c r="L25" s="56"/>
      <c r="M25" s="41">
        <f t="shared" si="1"/>
        <v>113</v>
      </c>
      <c r="N25" s="42">
        <f t="shared" si="2"/>
        <v>12</v>
      </c>
      <c r="O25" s="21"/>
    </row>
    <row r="26" spans="1:15" ht="15.6" x14ac:dyDescent="0.25">
      <c r="A26" s="161">
        <f t="shared" si="0"/>
        <v>13</v>
      </c>
      <c r="B26" s="166">
        <v>21</v>
      </c>
      <c r="C26" s="95" t="s">
        <v>195</v>
      </c>
      <c r="D26" s="203">
        <v>92305</v>
      </c>
      <c r="E26" s="204" t="s">
        <v>95</v>
      </c>
      <c r="F26" s="60" t="s">
        <v>59</v>
      </c>
      <c r="G26" s="355" t="s">
        <v>139</v>
      </c>
      <c r="H26" s="46">
        <v>0</v>
      </c>
      <c r="I26" s="47">
        <v>0</v>
      </c>
      <c r="J26" s="49">
        <v>42</v>
      </c>
      <c r="K26" s="46"/>
      <c r="L26" s="49"/>
      <c r="M26" s="41">
        <f t="shared" si="1"/>
        <v>42</v>
      </c>
      <c r="N26" s="42">
        <f t="shared" si="2"/>
        <v>13</v>
      </c>
      <c r="O26" s="21"/>
    </row>
    <row r="27" spans="1:15" x14ac:dyDescent="0.25">
      <c r="B27" s="21"/>
    </row>
    <row r="28" spans="1:15" ht="18" x14ac:dyDescent="0.35">
      <c r="B28" s="14"/>
      <c r="D28" s="115"/>
      <c r="G28" s="119" t="s">
        <v>27</v>
      </c>
    </row>
    <row r="29" spans="1:15" ht="18" x14ac:dyDescent="0.35">
      <c r="B29" s="14"/>
      <c r="D29" s="115"/>
      <c r="G29" s="119"/>
      <c r="K29" s="69"/>
    </row>
    <row r="30" spans="1:15" ht="15.6" x14ac:dyDescent="0.25">
      <c r="A30" s="4" t="s">
        <v>133</v>
      </c>
      <c r="B30" s="102"/>
      <c r="C30" s="4"/>
      <c r="D30" s="108"/>
      <c r="E30" s="4"/>
      <c r="F30" s="129"/>
      <c r="G30" s="67" t="s">
        <v>29</v>
      </c>
      <c r="H30" s="64"/>
      <c r="I30" s="70"/>
      <c r="J30" s="129"/>
      <c r="K30" s="129"/>
      <c r="L30" s="121"/>
      <c r="M30" s="120"/>
    </row>
    <row r="31" spans="1:15" ht="15.6" x14ac:dyDescent="0.25">
      <c r="A31" s="223"/>
      <c r="B31" s="129"/>
      <c r="C31" s="67"/>
      <c r="D31" s="107"/>
      <c r="E31" s="221"/>
      <c r="F31" s="129"/>
      <c r="G31" s="129"/>
      <c r="H31" s="129"/>
      <c r="J31" s="129"/>
      <c r="K31" s="129"/>
      <c r="L31" s="121"/>
      <c r="M31" s="120"/>
    </row>
    <row r="32" spans="1:15" ht="15.6" x14ac:dyDescent="0.25">
      <c r="A32" s="70" t="s">
        <v>203</v>
      </c>
      <c r="B32" s="129"/>
      <c r="C32" s="70"/>
      <c r="D32" s="116"/>
      <c r="E32" s="70"/>
      <c r="F32" s="129"/>
      <c r="G32" s="67" t="s">
        <v>135</v>
      </c>
      <c r="H32" s="129"/>
      <c r="I32" s="67"/>
      <c r="J32" s="129"/>
      <c r="K32" s="129"/>
      <c r="L32" s="121"/>
      <c r="M32" s="120"/>
    </row>
    <row r="33" spans="1:15" ht="15.6" x14ac:dyDescent="0.3">
      <c r="A33" s="127"/>
      <c r="B33" s="4"/>
      <c r="C33" s="72"/>
      <c r="D33" s="117"/>
      <c r="E33" s="222"/>
      <c r="F33" s="129"/>
      <c r="G33" s="221"/>
      <c r="H33" s="129"/>
      <c r="I33" s="220"/>
      <c r="J33" s="129"/>
      <c r="K33" s="129"/>
      <c r="L33" s="121"/>
      <c r="M33" s="120"/>
    </row>
    <row r="34" spans="1:15" s="21" customFormat="1" ht="15.6" x14ac:dyDescent="0.25">
      <c r="A34" s="4" t="s">
        <v>134</v>
      </c>
      <c r="B34" s="67"/>
      <c r="C34" s="4"/>
      <c r="D34" s="108"/>
      <c r="E34" s="4"/>
      <c r="F34" s="129"/>
      <c r="G34" s="70" t="s">
        <v>28</v>
      </c>
      <c r="H34" s="129"/>
      <c r="I34" s="67"/>
      <c r="J34" s="129"/>
      <c r="K34" s="129"/>
      <c r="L34" s="121"/>
      <c r="M34" s="120"/>
      <c r="O34" s="6"/>
    </row>
  </sheetData>
  <sheetProtection algorithmName="SHA-512" hashValue="GHHUHhPM+uu2musBPdHbsaETUXA+xowyuFAEvnrhr4Xe+SvALKjIywSKuwWZVPlSDm94SmI5bS9ipeco8ZW/oQ==" saltValue="DRdm61HN5ncK/YdcuA3Dew==" spinCount="100000" sheet="1" objects="1" scenarios="1"/>
  <autoFilter ref="B12:N13">
    <filterColumn colId="6" showButton="0"/>
    <filterColumn colId="7" showButton="0"/>
    <filterColumn colId="9" showButton="0"/>
    <sortState ref="B15:N26">
      <sortCondition ref="N12:N13"/>
    </sortState>
  </autoFilter>
  <mergeCells count="24">
    <mergeCell ref="C4:J4"/>
    <mergeCell ref="K4:M4"/>
    <mergeCell ref="C1:J1"/>
    <mergeCell ref="K1:M1"/>
    <mergeCell ref="C2:J2"/>
    <mergeCell ref="K2:M2"/>
    <mergeCell ref="C3:J3"/>
    <mergeCell ref="K5:N5"/>
    <mergeCell ref="C6:J6"/>
    <mergeCell ref="K6:N6"/>
    <mergeCell ref="C7:J7"/>
    <mergeCell ref="A9:N9"/>
    <mergeCell ref="A10:N10"/>
    <mergeCell ref="F12:F13"/>
    <mergeCell ref="G12:G13"/>
    <mergeCell ref="H12:J12"/>
    <mergeCell ref="K12:L12"/>
    <mergeCell ref="M12:M13"/>
    <mergeCell ref="N12:N13"/>
    <mergeCell ref="A12:A13"/>
    <mergeCell ref="B12:B13"/>
    <mergeCell ref="C12:C13"/>
    <mergeCell ref="D12:D13"/>
    <mergeCell ref="E12:E13"/>
  </mergeCells>
  <printOptions horizontalCentered="1"/>
  <pageMargins left="0.59055118110236227" right="0.19685039370078741" top="0.19685039370078741" bottom="0.39370078740157483" header="0" footer="0"/>
  <pageSetup paperSize="9" scale="64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>
    <tabColor rgb="FF00B0F0"/>
  </sheetPr>
  <dimension ref="B1:L30"/>
  <sheetViews>
    <sheetView zoomScaleSheetLayoutView="56" workbookViewId="0">
      <selection activeCell="B2" sqref="B2"/>
    </sheetView>
  </sheetViews>
  <sheetFormatPr defaultColWidth="9.109375" defaultRowHeight="13.2" x14ac:dyDescent="0.25"/>
  <cols>
    <col min="1" max="1" width="3.109375" style="6" customWidth="1"/>
    <col min="2" max="3" width="9.109375" style="6"/>
    <col min="4" max="4" width="15.44140625" style="6" customWidth="1"/>
    <col min="5" max="5" width="9.109375" style="6"/>
    <col min="6" max="6" width="24.33203125" style="6" customWidth="1"/>
    <col min="7" max="8" width="9.109375" style="6"/>
    <col min="9" max="9" width="10.33203125" style="6" customWidth="1"/>
    <col min="10" max="16384" width="9.109375" style="6"/>
  </cols>
  <sheetData>
    <row r="1" spans="2:12" s="21" customFormat="1" ht="25.95" customHeight="1" x14ac:dyDescent="0.25"/>
    <row r="2" spans="2:12" s="21" customFormat="1" ht="25.95" customHeight="1" x14ac:dyDescent="0.25">
      <c r="B2" s="118" t="s">
        <v>3</v>
      </c>
    </row>
    <row r="3" spans="2:12" s="21" customFormat="1" ht="25.95" customHeight="1" x14ac:dyDescent="0.25"/>
    <row r="4" spans="2:12" s="21" customFormat="1" ht="25.95" customHeight="1" x14ac:dyDescent="0.25">
      <c r="B4" s="70" t="s">
        <v>124</v>
      </c>
      <c r="C4" s="96"/>
      <c r="D4" s="96"/>
      <c r="E4" s="67" t="s">
        <v>99</v>
      </c>
      <c r="G4" s="67" t="s">
        <v>5</v>
      </c>
    </row>
    <row r="5" spans="2:12" s="21" customFormat="1" ht="25.95" customHeight="1" x14ac:dyDescent="0.25">
      <c r="B5" s="67" t="s">
        <v>122</v>
      </c>
      <c r="E5" s="67" t="s">
        <v>123</v>
      </c>
      <c r="F5" s="71"/>
      <c r="G5" s="67" t="s">
        <v>126</v>
      </c>
      <c r="K5" s="68"/>
      <c r="L5" s="68"/>
    </row>
    <row r="6" spans="2:12" s="21" customFormat="1" ht="25.95" customHeight="1" x14ac:dyDescent="0.25">
      <c r="B6" s="67" t="s">
        <v>125</v>
      </c>
      <c r="E6" s="67" t="s">
        <v>6</v>
      </c>
      <c r="G6" s="67" t="s">
        <v>7</v>
      </c>
    </row>
    <row r="7" spans="2:12" s="21" customFormat="1" ht="25.95" customHeight="1" x14ac:dyDescent="0.25">
      <c r="B7" s="67" t="s">
        <v>147</v>
      </c>
      <c r="E7" s="67" t="s">
        <v>6</v>
      </c>
      <c r="G7" s="67" t="s">
        <v>127</v>
      </c>
    </row>
    <row r="8" spans="2:12" s="21" customFormat="1" ht="25.95" customHeight="1" x14ac:dyDescent="0.25">
      <c r="B8" s="67"/>
      <c r="E8" s="67"/>
      <c r="G8" s="194"/>
    </row>
    <row r="9" spans="2:12" s="21" customFormat="1" ht="25.95" customHeight="1" x14ac:dyDescent="0.25">
      <c r="B9" s="67"/>
      <c r="E9" s="67"/>
      <c r="G9" s="68"/>
    </row>
    <row r="10" spans="2:12" s="21" customFormat="1" ht="25.95" customHeight="1" x14ac:dyDescent="0.25">
      <c r="B10" s="118" t="s">
        <v>8</v>
      </c>
    </row>
    <row r="11" spans="2:12" s="21" customFormat="1" ht="25.95" customHeight="1" x14ac:dyDescent="0.25"/>
    <row r="12" spans="2:12" s="21" customFormat="1" ht="25.95" customHeight="1" x14ac:dyDescent="0.25">
      <c r="B12" s="67" t="s">
        <v>128</v>
      </c>
      <c r="E12" s="67" t="s">
        <v>123</v>
      </c>
    </row>
    <row r="13" spans="2:12" s="21" customFormat="1" ht="25.95" customHeight="1" x14ac:dyDescent="0.25"/>
    <row r="14" spans="2:12" s="21" customFormat="1" ht="25.95" customHeight="1" x14ac:dyDescent="0.25">
      <c r="B14" s="118" t="s">
        <v>9</v>
      </c>
      <c r="I14" s="68"/>
      <c r="J14" s="68"/>
      <c r="K14" s="68"/>
    </row>
    <row r="15" spans="2:12" s="21" customFormat="1" ht="25.95" customHeight="1" x14ac:dyDescent="0.25">
      <c r="I15" s="68"/>
      <c r="J15" s="68"/>
      <c r="K15" s="68"/>
    </row>
    <row r="16" spans="2:12" s="21" customFormat="1" ht="25.95" customHeight="1" x14ac:dyDescent="0.25">
      <c r="B16" s="67" t="s">
        <v>169</v>
      </c>
      <c r="C16" s="68"/>
      <c r="D16" s="68"/>
      <c r="E16" s="67" t="s">
        <v>99</v>
      </c>
      <c r="G16" s="67" t="s">
        <v>10</v>
      </c>
      <c r="J16" s="68"/>
      <c r="K16" s="68"/>
    </row>
    <row r="17" spans="2:11" s="21" customFormat="1" ht="25.95" customHeight="1" x14ac:dyDescent="0.25">
      <c r="B17" s="67" t="s">
        <v>129</v>
      </c>
      <c r="C17" s="68"/>
      <c r="D17" s="68"/>
      <c r="E17" s="67" t="s">
        <v>4</v>
      </c>
      <c r="G17" s="67" t="s">
        <v>11</v>
      </c>
      <c r="J17" s="68"/>
      <c r="K17" s="68"/>
    </row>
    <row r="18" spans="2:11" s="21" customFormat="1" ht="25.95" customHeight="1" x14ac:dyDescent="0.25">
      <c r="B18" s="67" t="s">
        <v>12</v>
      </c>
      <c r="E18" s="67" t="s">
        <v>13</v>
      </c>
      <c r="G18" s="67" t="s">
        <v>11</v>
      </c>
      <c r="J18" s="68"/>
      <c r="K18" s="68"/>
    </row>
    <row r="19" spans="2:11" s="21" customFormat="1" ht="25.95" customHeight="1" x14ac:dyDescent="0.25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 s="21" customFormat="1" ht="25.95" customHeight="1" x14ac:dyDescent="0.25">
      <c r="B20" s="118" t="s">
        <v>14</v>
      </c>
      <c r="I20" s="68"/>
      <c r="J20" s="68"/>
      <c r="K20" s="68"/>
    </row>
    <row r="21" spans="2:11" s="21" customFormat="1" ht="25.95" customHeight="1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 s="21" customFormat="1" ht="25.95" customHeight="1" x14ac:dyDescent="0.25">
      <c r="B22" s="67" t="s">
        <v>132</v>
      </c>
      <c r="C22" s="68"/>
      <c r="D22" s="68"/>
      <c r="E22" s="67" t="s">
        <v>6</v>
      </c>
      <c r="I22" s="68"/>
      <c r="J22" s="68"/>
      <c r="K22" s="68"/>
    </row>
    <row r="23" spans="2:11" s="21" customFormat="1" ht="25.95" customHeight="1" x14ac:dyDescent="0.25">
      <c r="B23" s="68"/>
      <c r="C23" s="68"/>
      <c r="D23" s="68"/>
      <c r="E23" s="68"/>
      <c r="F23" s="68"/>
      <c r="G23" s="68"/>
      <c r="H23" s="67"/>
      <c r="I23" s="68"/>
      <c r="J23" s="68"/>
      <c r="K23" s="68"/>
    </row>
    <row r="24" spans="2:11" s="21" customFormat="1" ht="25.95" customHeight="1" x14ac:dyDescent="0.25">
      <c r="B24" s="118" t="s">
        <v>15</v>
      </c>
    </row>
    <row r="25" spans="2:11" s="21" customFormat="1" ht="25.95" customHeight="1" x14ac:dyDescent="0.25"/>
    <row r="26" spans="2:11" s="21" customFormat="1" ht="25.95" customHeight="1" x14ac:dyDescent="0.25">
      <c r="B26" s="67" t="s">
        <v>131</v>
      </c>
      <c r="E26" s="67" t="s">
        <v>6</v>
      </c>
    </row>
    <row r="27" spans="2:11" s="21" customFormat="1" ht="25.95" customHeight="1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 s="21" customFormat="1" ht="25.95" customHeight="1" x14ac:dyDescent="0.25">
      <c r="B28" s="118" t="s">
        <v>16</v>
      </c>
      <c r="C28" s="68"/>
      <c r="D28" s="68"/>
      <c r="I28" s="68"/>
      <c r="J28" s="68"/>
      <c r="K28" s="68"/>
    </row>
    <row r="29" spans="2:11" s="21" customFormat="1" ht="25.95" customHeight="1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 s="21" customFormat="1" ht="25.95" customHeight="1" x14ac:dyDescent="0.25">
      <c r="B30" s="67" t="s">
        <v>130</v>
      </c>
      <c r="C30" s="68"/>
      <c r="D30" s="68"/>
      <c r="E30" s="67" t="s">
        <v>6</v>
      </c>
      <c r="F30" s="68"/>
      <c r="G30" s="68"/>
      <c r="H30" s="68"/>
      <c r="I30" s="68"/>
      <c r="J30" s="68"/>
      <c r="K30" s="68"/>
    </row>
  </sheetData>
  <phoneticPr fontId="18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90" orientation="portrait" copies="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>
    <tabColor rgb="FF00B0F0"/>
    <pageSetUpPr fitToPage="1"/>
  </sheetPr>
  <dimension ref="A1:M59"/>
  <sheetViews>
    <sheetView zoomScaleNormal="100" zoomScaleSheetLayoutView="100" workbookViewId="0">
      <selection activeCell="A6" sqref="A6:L6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29.88671875" style="21" customWidth="1"/>
    <col min="4" max="4" width="7.88671875" style="115" customWidth="1"/>
    <col min="5" max="5" width="11.109375" style="21" customWidth="1"/>
    <col min="6" max="6" width="6.88671875" style="21" customWidth="1"/>
    <col min="7" max="7" width="4.5546875" style="21" customWidth="1"/>
    <col min="8" max="12" width="5.6640625" style="21" customWidth="1"/>
    <col min="13" max="13" width="5.88671875" style="21" customWidth="1"/>
    <col min="14" max="14" width="9" style="6" customWidth="1"/>
    <col min="15" max="16384" width="9.109375" style="6"/>
  </cols>
  <sheetData>
    <row r="1" spans="1:13" ht="15.6" x14ac:dyDescent="0.2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270"/>
    </row>
    <row r="2" spans="1:13" ht="15.6" x14ac:dyDescent="0.25">
      <c r="A2" s="384" t="s">
        <v>108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273"/>
    </row>
    <row r="3" spans="1:13" ht="22.8" x14ac:dyDescent="0.25">
      <c r="A3" s="383" t="s">
        <v>180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272"/>
    </row>
    <row r="4" spans="1:13" ht="15.6" x14ac:dyDescent="0.25">
      <c r="A4" s="382" t="s">
        <v>120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71"/>
    </row>
    <row r="5" spans="1:13" ht="15.6" x14ac:dyDescent="0.25">
      <c r="A5" s="4"/>
      <c r="B5" s="11"/>
      <c r="C5" s="4"/>
      <c r="D5" s="108"/>
      <c r="E5" s="4"/>
      <c r="F5" s="4"/>
      <c r="G5" s="4"/>
      <c r="H5" s="4"/>
      <c r="I5" s="4"/>
      <c r="J5" s="4"/>
      <c r="K5" s="4"/>
      <c r="L5" s="4"/>
      <c r="M5" s="4"/>
    </row>
    <row r="6" spans="1:13" ht="24.6" x14ac:dyDescent="0.25">
      <c r="A6" s="370" t="s">
        <v>18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269"/>
    </row>
    <row r="7" spans="1:13" ht="25.2" thickBot="1" x14ac:dyDescent="0.4">
      <c r="A7" s="1"/>
      <c r="B7" s="13"/>
      <c r="C7" s="16"/>
      <c r="D7" s="109"/>
      <c r="E7" s="17"/>
      <c r="F7" s="17"/>
      <c r="G7" s="17"/>
      <c r="H7" s="17"/>
      <c r="I7" s="17"/>
      <c r="J7" s="18"/>
      <c r="K7" s="19"/>
      <c r="L7" s="19"/>
      <c r="M7" s="19"/>
    </row>
    <row r="8" spans="1:13" ht="13.5" customHeight="1" x14ac:dyDescent="0.25">
      <c r="A8" s="375" t="s">
        <v>19</v>
      </c>
      <c r="B8" s="386" t="s">
        <v>20</v>
      </c>
      <c r="C8" s="373" t="s">
        <v>21</v>
      </c>
      <c r="D8" s="378" t="s">
        <v>56</v>
      </c>
      <c r="E8" s="380" t="s">
        <v>178</v>
      </c>
      <c r="F8" s="378" t="s">
        <v>179</v>
      </c>
      <c r="G8" s="388" t="s">
        <v>136</v>
      </c>
      <c r="H8" s="372" t="s">
        <v>204</v>
      </c>
      <c r="I8" s="373"/>
      <c r="J8" s="373"/>
      <c r="K8" s="373"/>
      <c r="L8" s="374"/>
      <c r="M8" s="20"/>
    </row>
    <row r="9" spans="1:13" ht="13.8" thickBot="1" x14ac:dyDescent="0.3">
      <c r="A9" s="376"/>
      <c r="B9" s="387"/>
      <c r="C9" s="377"/>
      <c r="D9" s="379"/>
      <c r="E9" s="381"/>
      <c r="F9" s="379"/>
      <c r="G9" s="389"/>
      <c r="H9" s="22" t="s">
        <v>22</v>
      </c>
      <c r="I9" s="23" t="s">
        <v>23</v>
      </c>
      <c r="J9" s="23" t="s">
        <v>24</v>
      </c>
      <c r="K9" s="23" t="s">
        <v>25</v>
      </c>
      <c r="L9" s="24" t="s">
        <v>26</v>
      </c>
      <c r="M9" s="279"/>
    </row>
    <row r="10" spans="1:13" ht="15.6" x14ac:dyDescent="0.25">
      <c r="A10" s="168">
        <f t="shared" ref="A10:A49" si="0">A9+1</f>
        <v>1</v>
      </c>
      <c r="B10" s="165">
        <v>1</v>
      </c>
      <c r="C10" s="54" t="s">
        <v>79</v>
      </c>
      <c r="D10" s="187">
        <v>17909</v>
      </c>
      <c r="E10" s="35" t="s">
        <v>149</v>
      </c>
      <c r="F10" s="60" t="s">
        <v>80</v>
      </c>
      <c r="G10" s="198" t="s">
        <v>138</v>
      </c>
      <c r="H10" s="136" t="s">
        <v>137</v>
      </c>
      <c r="I10" s="137" t="s">
        <v>137</v>
      </c>
      <c r="J10" s="137"/>
      <c r="K10" s="137"/>
      <c r="L10" s="138" t="s">
        <v>137</v>
      </c>
      <c r="M10" s="280"/>
    </row>
    <row r="11" spans="1:13" ht="15.6" x14ac:dyDescent="0.25">
      <c r="A11" s="161">
        <f t="shared" si="0"/>
        <v>2</v>
      </c>
      <c r="B11" s="166">
        <v>2</v>
      </c>
      <c r="C11" s="95" t="s">
        <v>150</v>
      </c>
      <c r="D11" s="203">
        <v>109608</v>
      </c>
      <c r="E11" s="204" t="s">
        <v>151</v>
      </c>
      <c r="F11" s="60" t="s">
        <v>80</v>
      </c>
      <c r="G11" s="217" t="s">
        <v>139</v>
      </c>
      <c r="H11" s="151"/>
      <c r="I11" s="142" t="s">
        <v>137</v>
      </c>
      <c r="J11" s="142"/>
      <c r="K11" s="142"/>
      <c r="L11" s="143" t="s">
        <v>137</v>
      </c>
      <c r="M11" s="278"/>
    </row>
    <row r="12" spans="1:13" ht="15.6" x14ac:dyDescent="0.3">
      <c r="A12" s="161">
        <f t="shared" si="0"/>
        <v>3</v>
      </c>
      <c r="B12" s="166">
        <v>3</v>
      </c>
      <c r="C12" s="95" t="s">
        <v>152</v>
      </c>
      <c r="D12" s="203">
        <v>109610</v>
      </c>
      <c r="E12" s="204" t="s">
        <v>153</v>
      </c>
      <c r="F12" s="60" t="s">
        <v>80</v>
      </c>
      <c r="G12" s="217" t="s">
        <v>139</v>
      </c>
      <c r="H12" s="145" t="s">
        <v>137</v>
      </c>
      <c r="I12" s="146" t="s">
        <v>137</v>
      </c>
      <c r="J12" s="141"/>
      <c r="K12" s="146"/>
      <c r="L12" s="147" t="s">
        <v>137</v>
      </c>
      <c r="M12" s="281"/>
    </row>
    <row r="13" spans="1:13" ht="15.6" x14ac:dyDescent="0.25">
      <c r="A13" s="161">
        <f t="shared" si="0"/>
        <v>4</v>
      </c>
      <c r="B13" s="166">
        <v>4</v>
      </c>
      <c r="C13" s="95" t="s">
        <v>154</v>
      </c>
      <c r="D13" s="203">
        <v>92347</v>
      </c>
      <c r="E13" s="204" t="s">
        <v>155</v>
      </c>
      <c r="F13" s="60" t="s">
        <v>80</v>
      </c>
      <c r="G13" s="314" t="s">
        <v>139</v>
      </c>
      <c r="H13" s="139" t="s">
        <v>137</v>
      </c>
      <c r="I13" s="140" t="s">
        <v>137</v>
      </c>
      <c r="J13" s="140"/>
      <c r="K13" s="140"/>
      <c r="L13" s="144" t="s">
        <v>137</v>
      </c>
      <c r="M13" s="282"/>
    </row>
    <row r="14" spans="1:13" ht="15.6" x14ac:dyDescent="0.25">
      <c r="A14" s="161">
        <f t="shared" si="0"/>
        <v>5</v>
      </c>
      <c r="B14" s="166">
        <v>5</v>
      </c>
      <c r="C14" s="95" t="s">
        <v>156</v>
      </c>
      <c r="D14" s="203">
        <v>92346</v>
      </c>
      <c r="E14" s="204" t="s">
        <v>157</v>
      </c>
      <c r="F14" s="60" t="s">
        <v>80</v>
      </c>
      <c r="G14" s="217" t="s">
        <v>139</v>
      </c>
      <c r="H14" s="145"/>
      <c r="I14" s="146" t="s">
        <v>137</v>
      </c>
      <c r="J14" s="146"/>
      <c r="K14" s="146"/>
      <c r="L14" s="147" t="s">
        <v>137</v>
      </c>
      <c r="M14" s="280"/>
    </row>
    <row r="15" spans="1:13" ht="15.6" x14ac:dyDescent="0.3">
      <c r="A15" s="161">
        <f t="shared" si="0"/>
        <v>6</v>
      </c>
      <c r="B15" s="91">
        <v>6</v>
      </c>
      <c r="C15" s="205" t="s">
        <v>158</v>
      </c>
      <c r="D15" s="206">
        <v>92338</v>
      </c>
      <c r="E15" s="92" t="s">
        <v>159</v>
      </c>
      <c r="F15" s="106" t="s">
        <v>80</v>
      </c>
      <c r="G15" s="214" t="s">
        <v>138</v>
      </c>
      <c r="H15" s="151"/>
      <c r="I15" s="142" t="s">
        <v>137</v>
      </c>
      <c r="J15" s="207"/>
      <c r="K15" s="142"/>
      <c r="L15" s="143"/>
      <c r="M15" s="283"/>
    </row>
    <row r="16" spans="1:13" ht="15.6" x14ac:dyDescent="0.3">
      <c r="A16" s="161">
        <f t="shared" si="0"/>
        <v>7</v>
      </c>
      <c r="B16" s="166">
        <v>8</v>
      </c>
      <c r="C16" s="43" t="s">
        <v>77</v>
      </c>
      <c r="D16" s="186">
        <v>21827</v>
      </c>
      <c r="E16" s="44" t="s">
        <v>78</v>
      </c>
      <c r="F16" s="60" t="s">
        <v>60</v>
      </c>
      <c r="G16" s="36" t="s">
        <v>138</v>
      </c>
      <c r="H16" s="145" t="s">
        <v>137</v>
      </c>
      <c r="I16" s="146" t="s">
        <v>137</v>
      </c>
      <c r="J16" s="141"/>
      <c r="K16" s="149" t="s">
        <v>137</v>
      </c>
      <c r="L16" s="150" t="s">
        <v>137</v>
      </c>
      <c r="M16" s="278"/>
    </row>
    <row r="17" spans="1:13" ht="15.6" x14ac:dyDescent="0.3">
      <c r="A17" s="161">
        <f t="shared" si="0"/>
        <v>8</v>
      </c>
      <c r="B17" s="166">
        <v>9</v>
      </c>
      <c r="C17" s="224" t="s">
        <v>175</v>
      </c>
      <c r="D17" s="203">
        <v>124071</v>
      </c>
      <c r="E17" s="204" t="s">
        <v>176</v>
      </c>
      <c r="F17" s="204" t="s">
        <v>60</v>
      </c>
      <c r="G17" s="183" t="s">
        <v>138</v>
      </c>
      <c r="H17" s="148"/>
      <c r="I17" s="149"/>
      <c r="J17" s="141" t="s">
        <v>137</v>
      </c>
      <c r="K17" s="149"/>
      <c r="L17" s="150"/>
      <c r="M17" s="282"/>
    </row>
    <row r="18" spans="1:13" ht="15.6" x14ac:dyDescent="0.3">
      <c r="A18" s="161">
        <f t="shared" si="0"/>
        <v>9</v>
      </c>
      <c r="B18" s="166">
        <v>11</v>
      </c>
      <c r="C18" s="61" t="s">
        <v>74</v>
      </c>
      <c r="D18" s="188">
        <v>21764</v>
      </c>
      <c r="E18" s="62" t="s">
        <v>75</v>
      </c>
      <c r="F18" s="84" t="s">
        <v>60</v>
      </c>
      <c r="G18" s="361" t="s">
        <v>138</v>
      </c>
      <c r="H18" s="148" t="s">
        <v>137</v>
      </c>
      <c r="I18" s="149"/>
      <c r="J18" s="141"/>
      <c r="K18" s="149"/>
      <c r="L18" s="150"/>
      <c r="M18" s="281"/>
    </row>
    <row r="19" spans="1:13" ht="15.6" x14ac:dyDescent="0.3">
      <c r="A19" s="161">
        <f t="shared" si="0"/>
        <v>10</v>
      </c>
      <c r="B19" s="166">
        <v>12</v>
      </c>
      <c r="C19" s="43" t="s">
        <v>83</v>
      </c>
      <c r="D19" s="186">
        <v>68293</v>
      </c>
      <c r="E19" s="44" t="s">
        <v>84</v>
      </c>
      <c r="F19" s="83" t="s">
        <v>60</v>
      </c>
      <c r="G19" s="45" t="s">
        <v>138</v>
      </c>
      <c r="H19" s="148"/>
      <c r="I19" s="146" t="s">
        <v>137</v>
      </c>
      <c r="J19" s="141"/>
      <c r="K19" s="146"/>
      <c r="L19" s="147" t="s">
        <v>137</v>
      </c>
      <c r="M19" s="282"/>
    </row>
    <row r="20" spans="1:13" s="208" customFormat="1" ht="15.6" x14ac:dyDescent="0.3">
      <c r="A20" s="161">
        <f t="shared" si="0"/>
        <v>11</v>
      </c>
      <c r="B20" s="166">
        <v>13</v>
      </c>
      <c r="C20" s="57" t="s">
        <v>61</v>
      </c>
      <c r="D20" s="185">
        <v>22681</v>
      </c>
      <c r="E20" s="58" t="s">
        <v>62</v>
      </c>
      <c r="F20" s="83" t="s">
        <v>60</v>
      </c>
      <c r="G20" s="45" t="s">
        <v>138</v>
      </c>
      <c r="H20" s="148"/>
      <c r="I20" s="149" t="s">
        <v>186</v>
      </c>
      <c r="J20" s="141"/>
      <c r="K20" s="149" t="s">
        <v>186</v>
      </c>
      <c r="L20" s="150"/>
      <c r="M20" s="278"/>
    </row>
    <row r="21" spans="1:13" ht="15.6" x14ac:dyDescent="0.3">
      <c r="A21" s="161">
        <f t="shared" si="0"/>
        <v>12</v>
      </c>
      <c r="B21" s="166">
        <v>14</v>
      </c>
      <c r="C21" s="43" t="s">
        <v>76</v>
      </c>
      <c r="D21" s="186">
        <v>76181</v>
      </c>
      <c r="E21" s="44" t="s">
        <v>96</v>
      </c>
      <c r="F21" s="60" t="s">
        <v>59</v>
      </c>
      <c r="G21" s="198" t="s">
        <v>138</v>
      </c>
      <c r="H21" s="148" t="s">
        <v>137</v>
      </c>
      <c r="I21" s="149"/>
      <c r="J21" s="141"/>
      <c r="K21" s="149"/>
      <c r="L21" s="150" t="s">
        <v>137</v>
      </c>
      <c r="M21" s="284"/>
    </row>
    <row r="22" spans="1:13" ht="15.6" x14ac:dyDescent="0.3">
      <c r="A22" s="161">
        <f t="shared" si="0"/>
        <v>13</v>
      </c>
      <c r="B22" s="166">
        <v>15</v>
      </c>
      <c r="C22" s="43" t="s">
        <v>141</v>
      </c>
      <c r="D22" s="110">
        <v>85418</v>
      </c>
      <c r="E22" s="44" t="s">
        <v>91</v>
      </c>
      <c r="F22" s="83" t="s">
        <v>59</v>
      </c>
      <c r="G22" s="197" t="s">
        <v>138</v>
      </c>
      <c r="H22" s="148" t="s">
        <v>137</v>
      </c>
      <c r="I22" s="149" t="s">
        <v>137</v>
      </c>
      <c r="J22" s="141"/>
      <c r="K22" s="149" t="s">
        <v>137</v>
      </c>
      <c r="L22" s="150" t="s">
        <v>137</v>
      </c>
      <c r="M22" s="280"/>
    </row>
    <row r="23" spans="1:13" ht="15.6" x14ac:dyDescent="0.25">
      <c r="A23" s="161">
        <f t="shared" si="0"/>
        <v>14</v>
      </c>
      <c r="B23" s="166">
        <v>16</v>
      </c>
      <c r="C23" s="34" t="s">
        <v>143</v>
      </c>
      <c r="D23" s="187">
        <v>85411</v>
      </c>
      <c r="E23" s="35" t="s">
        <v>92</v>
      </c>
      <c r="F23" s="83" t="s">
        <v>59</v>
      </c>
      <c r="G23" s="276" t="s">
        <v>139</v>
      </c>
      <c r="H23" s="148" t="s">
        <v>137</v>
      </c>
      <c r="I23" s="149" t="s">
        <v>137</v>
      </c>
      <c r="J23" s="149" t="s">
        <v>137</v>
      </c>
      <c r="K23" s="149" t="s">
        <v>137</v>
      </c>
      <c r="L23" s="150" t="s">
        <v>137</v>
      </c>
      <c r="M23" s="280"/>
    </row>
    <row r="24" spans="1:13" ht="15.6" x14ac:dyDescent="0.25">
      <c r="A24" s="161">
        <f t="shared" si="0"/>
        <v>15</v>
      </c>
      <c r="B24" s="166">
        <v>17</v>
      </c>
      <c r="C24" s="34" t="s">
        <v>144</v>
      </c>
      <c r="D24" s="187">
        <v>85410</v>
      </c>
      <c r="E24" s="35" t="s">
        <v>94</v>
      </c>
      <c r="F24" s="60" t="s">
        <v>59</v>
      </c>
      <c r="G24" s="217" t="s">
        <v>139</v>
      </c>
      <c r="H24" s="145" t="s">
        <v>137</v>
      </c>
      <c r="I24" s="146" t="s">
        <v>137</v>
      </c>
      <c r="J24" s="146" t="s">
        <v>137</v>
      </c>
      <c r="K24" s="146"/>
      <c r="L24" s="147" t="s">
        <v>137</v>
      </c>
      <c r="M24" s="282"/>
    </row>
    <row r="25" spans="1:13" ht="15.6" x14ac:dyDescent="0.25">
      <c r="A25" s="161">
        <f t="shared" si="0"/>
        <v>16</v>
      </c>
      <c r="B25" s="166">
        <v>19</v>
      </c>
      <c r="C25" s="43" t="s">
        <v>146</v>
      </c>
      <c r="D25" s="110">
        <v>92304</v>
      </c>
      <c r="E25" s="44" t="s">
        <v>93</v>
      </c>
      <c r="F25" s="83" t="s">
        <v>59</v>
      </c>
      <c r="G25" s="197" t="s">
        <v>139</v>
      </c>
      <c r="H25" s="148" t="s">
        <v>137</v>
      </c>
      <c r="I25" s="149" t="s">
        <v>137</v>
      </c>
      <c r="J25" s="149" t="s">
        <v>137</v>
      </c>
      <c r="K25" s="149"/>
      <c r="L25" s="150" t="s">
        <v>137</v>
      </c>
      <c r="M25" s="280"/>
    </row>
    <row r="26" spans="1:13" ht="15.6" x14ac:dyDescent="0.25">
      <c r="A26" s="161">
        <f t="shared" si="0"/>
        <v>17</v>
      </c>
      <c r="B26" s="166">
        <v>20</v>
      </c>
      <c r="C26" s="95" t="s">
        <v>189</v>
      </c>
      <c r="D26" s="203">
        <v>109424</v>
      </c>
      <c r="E26" s="44" t="s">
        <v>190</v>
      </c>
      <c r="F26" s="83" t="s">
        <v>59</v>
      </c>
      <c r="G26" s="275" t="s">
        <v>138</v>
      </c>
      <c r="H26" s="148" t="s">
        <v>137</v>
      </c>
      <c r="I26" s="149" t="s">
        <v>137</v>
      </c>
      <c r="J26" s="149"/>
      <c r="K26" s="149" t="s">
        <v>137</v>
      </c>
      <c r="L26" s="150" t="s">
        <v>137</v>
      </c>
      <c r="M26" s="280"/>
    </row>
    <row r="27" spans="1:13" ht="15.6" x14ac:dyDescent="0.25">
      <c r="A27" s="161">
        <f t="shared" si="0"/>
        <v>18</v>
      </c>
      <c r="B27" s="166">
        <v>21</v>
      </c>
      <c r="C27" s="95" t="s">
        <v>195</v>
      </c>
      <c r="D27" s="203">
        <v>92305</v>
      </c>
      <c r="E27" s="204" t="s">
        <v>95</v>
      </c>
      <c r="F27" s="60" t="s">
        <v>59</v>
      </c>
      <c r="G27" s="277" t="s">
        <v>139</v>
      </c>
      <c r="H27" s="148"/>
      <c r="I27" s="149" t="s">
        <v>137</v>
      </c>
      <c r="J27" s="149"/>
      <c r="K27" s="149"/>
      <c r="L27" s="150" t="s">
        <v>137</v>
      </c>
      <c r="M27" s="280"/>
    </row>
    <row r="28" spans="1:13" ht="15.6" x14ac:dyDescent="0.3">
      <c r="A28" s="161">
        <f t="shared" si="0"/>
        <v>19</v>
      </c>
      <c r="B28" s="166">
        <v>22</v>
      </c>
      <c r="C28" s="59" t="s">
        <v>67</v>
      </c>
      <c r="D28" s="186">
        <v>23208</v>
      </c>
      <c r="E28" s="44" t="s">
        <v>68</v>
      </c>
      <c r="F28" s="60" t="s">
        <v>60</v>
      </c>
      <c r="G28" s="315" t="s">
        <v>138</v>
      </c>
      <c r="H28" s="148" t="s">
        <v>186</v>
      </c>
      <c r="I28" s="149"/>
      <c r="J28" s="141"/>
      <c r="K28" s="149"/>
      <c r="L28" s="150" t="s">
        <v>186</v>
      </c>
      <c r="M28" s="278"/>
    </row>
    <row r="29" spans="1:13" ht="15.6" x14ac:dyDescent="0.3">
      <c r="A29" s="161">
        <f t="shared" si="0"/>
        <v>20</v>
      </c>
      <c r="B29" s="166">
        <v>23</v>
      </c>
      <c r="C29" s="308" t="s">
        <v>187</v>
      </c>
      <c r="D29" s="309">
        <v>23211</v>
      </c>
      <c r="E29" s="310" t="s">
        <v>188</v>
      </c>
      <c r="F29" s="310" t="s">
        <v>60</v>
      </c>
      <c r="G29" s="312" t="s">
        <v>138</v>
      </c>
      <c r="H29" s="148" t="s">
        <v>186</v>
      </c>
      <c r="I29" s="149" t="s">
        <v>186</v>
      </c>
      <c r="J29" s="141"/>
      <c r="K29" s="149"/>
      <c r="L29" s="150" t="s">
        <v>186</v>
      </c>
      <c r="M29" s="282"/>
    </row>
    <row r="30" spans="1:13" ht="15.6" x14ac:dyDescent="0.25">
      <c r="A30" s="161">
        <f t="shared" si="0"/>
        <v>21</v>
      </c>
      <c r="B30" s="166">
        <v>24</v>
      </c>
      <c r="C30" s="95" t="s">
        <v>71</v>
      </c>
      <c r="D30" s="111">
        <v>76176</v>
      </c>
      <c r="E30" s="58" t="s">
        <v>88</v>
      </c>
      <c r="F30" s="60" t="s">
        <v>59</v>
      </c>
      <c r="G30" s="198" t="s">
        <v>138</v>
      </c>
      <c r="H30" s="148" t="s">
        <v>137</v>
      </c>
      <c r="I30" s="149" t="s">
        <v>137</v>
      </c>
      <c r="J30" s="149" t="s">
        <v>137</v>
      </c>
      <c r="K30" s="149"/>
      <c r="L30" s="150" t="s">
        <v>137</v>
      </c>
      <c r="M30" s="283"/>
    </row>
    <row r="31" spans="1:13" ht="15.6" x14ac:dyDescent="0.3">
      <c r="A31" s="161">
        <f t="shared" si="0"/>
        <v>22</v>
      </c>
      <c r="B31" s="166">
        <v>25</v>
      </c>
      <c r="C31" s="43" t="s">
        <v>82</v>
      </c>
      <c r="D31" s="186">
        <v>85413</v>
      </c>
      <c r="E31" s="44" t="s">
        <v>89</v>
      </c>
      <c r="F31" s="60" t="s">
        <v>59</v>
      </c>
      <c r="G31" s="65" t="s">
        <v>138</v>
      </c>
      <c r="H31" s="145" t="s">
        <v>137</v>
      </c>
      <c r="I31" s="146" t="s">
        <v>137</v>
      </c>
      <c r="J31" s="141" t="s">
        <v>137</v>
      </c>
      <c r="K31" s="146" t="s">
        <v>137</v>
      </c>
      <c r="L31" s="147" t="s">
        <v>137</v>
      </c>
      <c r="M31" s="280"/>
    </row>
    <row r="32" spans="1:13" ht="15.6" x14ac:dyDescent="0.3">
      <c r="A32" s="161">
        <f t="shared" si="0"/>
        <v>23</v>
      </c>
      <c r="B32" s="166">
        <v>26</v>
      </c>
      <c r="C32" s="43" t="s">
        <v>177</v>
      </c>
      <c r="D32" s="186">
        <v>118777</v>
      </c>
      <c r="E32" s="44" t="s">
        <v>85</v>
      </c>
      <c r="F32" s="60" t="s">
        <v>60</v>
      </c>
      <c r="G32" s="198" t="s">
        <v>139</v>
      </c>
      <c r="H32" s="148"/>
      <c r="I32" s="149" t="s">
        <v>137</v>
      </c>
      <c r="J32" s="141"/>
      <c r="K32" s="149" t="s">
        <v>137</v>
      </c>
      <c r="L32" s="150" t="s">
        <v>137</v>
      </c>
      <c r="M32" s="280"/>
    </row>
    <row r="33" spans="1:13" ht="15.6" x14ac:dyDescent="0.3">
      <c r="A33" s="161">
        <f t="shared" si="0"/>
        <v>24</v>
      </c>
      <c r="B33" s="166">
        <v>27</v>
      </c>
      <c r="C33" s="95" t="s">
        <v>191</v>
      </c>
      <c r="D33" s="203">
        <v>110248</v>
      </c>
      <c r="E33" s="44" t="s">
        <v>192</v>
      </c>
      <c r="F33" s="83" t="s">
        <v>59</v>
      </c>
      <c r="G33" s="346" t="s">
        <v>139</v>
      </c>
      <c r="H33" s="148" t="s">
        <v>137</v>
      </c>
      <c r="I33" s="149" t="s">
        <v>137</v>
      </c>
      <c r="J33" s="141" t="s">
        <v>137</v>
      </c>
      <c r="K33" s="149"/>
      <c r="L33" s="150" t="s">
        <v>137</v>
      </c>
      <c r="M33" s="280"/>
    </row>
    <row r="34" spans="1:13" ht="15.6" x14ac:dyDescent="0.25">
      <c r="A34" s="161">
        <f t="shared" si="0"/>
        <v>25</v>
      </c>
      <c r="B34" s="166">
        <v>28</v>
      </c>
      <c r="C34" s="43" t="s">
        <v>142</v>
      </c>
      <c r="D34" s="110">
        <v>92307</v>
      </c>
      <c r="E34" s="44" t="s">
        <v>87</v>
      </c>
      <c r="F34" s="83" t="s">
        <v>59</v>
      </c>
      <c r="G34" s="197" t="s">
        <v>139</v>
      </c>
      <c r="H34" s="148" t="s">
        <v>137</v>
      </c>
      <c r="I34" s="146" t="s">
        <v>137</v>
      </c>
      <c r="J34" s="146" t="s">
        <v>137</v>
      </c>
      <c r="K34" s="146"/>
      <c r="L34" s="147" t="s">
        <v>137</v>
      </c>
      <c r="M34" s="280"/>
    </row>
    <row r="35" spans="1:13" ht="15.6" x14ac:dyDescent="0.25">
      <c r="A35" s="161">
        <f t="shared" si="0"/>
        <v>26</v>
      </c>
      <c r="B35" s="166">
        <v>29</v>
      </c>
      <c r="C35" s="95" t="s">
        <v>193</v>
      </c>
      <c r="D35" s="203">
        <v>125786</v>
      </c>
      <c r="E35" s="44" t="s">
        <v>194</v>
      </c>
      <c r="F35" s="83" t="s">
        <v>59</v>
      </c>
      <c r="G35" s="197" t="s">
        <v>139</v>
      </c>
      <c r="H35" s="148" t="s">
        <v>137</v>
      </c>
      <c r="I35" s="149" t="s">
        <v>137</v>
      </c>
      <c r="J35" s="149" t="s">
        <v>137</v>
      </c>
      <c r="K35" s="149"/>
      <c r="L35" s="150" t="s">
        <v>137</v>
      </c>
      <c r="M35" s="280"/>
    </row>
    <row r="36" spans="1:13" ht="15.6" x14ac:dyDescent="0.3">
      <c r="A36" s="161">
        <f t="shared" si="0"/>
        <v>27</v>
      </c>
      <c r="B36" s="274">
        <v>30</v>
      </c>
      <c r="C36" s="34" t="s">
        <v>145</v>
      </c>
      <c r="D36" s="187">
        <v>85422</v>
      </c>
      <c r="E36" s="35" t="s">
        <v>90</v>
      </c>
      <c r="F36" s="83" t="s">
        <v>59</v>
      </c>
      <c r="G36" s="276" t="s">
        <v>139</v>
      </c>
      <c r="H36" s="155" t="s">
        <v>137</v>
      </c>
      <c r="I36" s="146" t="s">
        <v>137</v>
      </c>
      <c r="J36" s="141" t="s">
        <v>137</v>
      </c>
      <c r="K36" s="146"/>
      <c r="L36" s="156" t="s">
        <v>137</v>
      </c>
      <c r="M36" s="280"/>
    </row>
    <row r="37" spans="1:13" ht="15.6" x14ac:dyDescent="0.25">
      <c r="A37" s="161">
        <f t="shared" si="0"/>
        <v>28</v>
      </c>
      <c r="B37" s="165">
        <v>31</v>
      </c>
      <c r="C37" s="43" t="s">
        <v>72</v>
      </c>
      <c r="D37" s="186">
        <v>85414</v>
      </c>
      <c r="E37" s="44" t="s">
        <v>98</v>
      </c>
      <c r="F37" s="83" t="s">
        <v>59</v>
      </c>
      <c r="G37" s="197" t="s">
        <v>138</v>
      </c>
      <c r="H37" s="148" t="s">
        <v>137</v>
      </c>
      <c r="I37" s="149" t="s">
        <v>137</v>
      </c>
      <c r="J37" s="149" t="s">
        <v>137</v>
      </c>
      <c r="K37" s="149"/>
      <c r="L37" s="150" t="s">
        <v>137</v>
      </c>
      <c r="M37" s="280"/>
    </row>
    <row r="38" spans="1:13" ht="15.6" x14ac:dyDescent="0.25">
      <c r="A38" s="161">
        <f t="shared" si="0"/>
        <v>29</v>
      </c>
      <c r="B38" s="166">
        <v>32</v>
      </c>
      <c r="C38" s="95" t="s">
        <v>160</v>
      </c>
      <c r="D38" s="203">
        <v>29741</v>
      </c>
      <c r="E38" s="204">
        <v>2848</v>
      </c>
      <c r="F38" s="204" t="s">
        <v>161</v>
      </c>
      <c r="G38" s="217" t="s">
        <v>138</v>
      </c>
      <c r="H38" s="148"/>
      <c r="I38" s="149" t="s">
        <v>137</v>
      </c>
      <c r="J38" s="149"/>
      <c r="K38" s="149"/>
      <c r="L38" s="150" t="s">
        <v>137</v>
      </c>
      <c r="M38" s="282"/>
    </row>
    <row r="39" spans="1:13" ht="15.6" x14ac:dyDescent="0.25">
      <c r="A39" s="161">
        <f t="shared" si="0"/>
        <v>30</v>
      </c>
      <c r="B39" s="166">
        <v>33</v>
      </c>
      <c r="C39" s="95" t="s">
        <v>162</v>
      </c>
      <c r="D39" s="203">
        <v>109357</v>
      </c>
      <c r="E39" s="204">
        <v>4145</v>
      </c>
      <c r="F39" s="204" t="s">
        <v>161</v>
      </c>
      <c r="G39" s="217" t="s">
        <v>138</v>
      </c>
      <c r="H39" s="148" t="s">
        <v>137</v>
      </c>
      <c r="I39" s="149" t="s">
        <v>137</v>
      </c>
      <c r="J39" s="149"/>
      <c r="K39" s="149"/>
      <c r="L39" s="150"/>
      <c r="M39" s="280"/>
    </row>
    <row r="40" spans="1:13" ht="15.6" x14ac:dyDescent="0.25">
      <c r="A40" s="161">
        <f t="shared" si="0"/>
        <v>31</v>
      </c>
      <c r="B40" s="167">
        <v>34</v>
      </c>
      <c r="C40" s="95" t="s">
        <v>163</v>
      </c>
      <c r="D40" s="203">
        <v>29797</v>
      </c>
      <c r="E40" s="204">
        <v>3485</v>
      </c>
      <c r="F40" s="204" t="s">
        <v>161</v>
      </c>
      <c r="G40" s="217" t="s">
        <v>138</v>
      </c>
      <c r="H40" s="151" t="s">
        <v>137</v>
      </c>
      <c r="I40" s="142" t="s">
        <v>137</v>
      </c>
      <c r="J40" s="142"/>
      <c r="K40" s="142"/>
      <c r="L40" s="143" t="s">
        <v>137</v>
      </c>
      <c r="M40" s="280"/>
    </row>
    <row r="41" spans="1:13" ht="15.6" x14ac:dyDescent="0.25">
      <c r="A41" s="161">
        <f t="shared" si="0"/>
        <v>32</v>
      </c>
      <c r="B41" s="166">
        <v>35</v>
      </c>
      <c r="C41" s="43" t="s">
        <v>170</v>
      </c>
      <c r="D41" s="186">
        <v>23406</v>
      </c>
      <c r="E41" s="44" t="s">
        <v>63</v>
      </c>
      <c r="F41" s="60" t="s">
        <v>60</v>
      </c>
      <c r="G41" s="315" t="s">
        <v>138</v>
      </c>
      <c r="H41" s="145" t="s">
        <v>137</v>
      </c>
      <c r="I41" s="146" t="s">
        <v>137</v>
      </c>
      <c r="J41" s="146"/>
      <c r="K41" s="146" t="s">
        <v>137</v>
      </c>
      <c r="L41" s="147" t="s">
        <v>137</v>
      </c>
      <c r="M41" s="280"/>
    </row>
    <row r="42" spans="1:13" ht="15.6" x14ac:dyDescent="0.25">
      <c r="A42" s="161">
        <f t="shared" si="0"/>
        <v>33</v>
      </c>
      <c r="B42" s="167">
        <v>36</v>
      </c>
      <c r="C42" s="95" t="s">
        <v>196</v>
      </c>
      <c r="D42" s="203">
        <v>21234</v>
      </c>
      <c r="E42" s="204" t="s">
        <v>197</v>
      </c>
      <c r="F42" s="204" t="s">
        <v>198</v>
      </c>
      <c r="G42" s="209" t="s">
        <v>138</v>
      </c>
      <c r="H42" s="288" t="s">
        <v>137</v>
      </c>
      <c r="I42" s="204" t="s">
        <v>137</v>
      </c>
      <c r="J42" s="204"/>
      <c r="K42" s="204" t="s">
        <v>137</v>
      </c>
      <c r="L42" s="209" t="s">
        <v>137</v>
      </c>
      <c r="M42" s="280"/>
    </row>
    <row r="43" spans="1:13" ht="15.6" x14ac:dyDescent="0.25">
      <c r="A43" s="161">
        <f t="shared" si="0"/>
        <v>34</v>
      </c>
      <c r="B43" s="285">
        <v>37</v>
      </c>
      <c r="C43" s="95" t="s">
        <v>199</v>
      </c>
      <c r="D43" s="203">
        <v>81514</v>
      </c>
      <c r="E43" s="204" t="s">
        <v>200</v>
      </c>
      <c r="F43" s="204" t="s">
        <v>198</v>
      </c>
      <c r="G43" s="209" t="s">
        <v>138</v>
      </c>
      <c r="H43" s="288"/>
      <c r="I43" s="204"/>
      <c r="J43" s="204"/>
      <c r="K43" s="204" t="s">
        <v>137</v>
      </c>
      <c r="L43" s="209" t="s">
        <v>137</v>
      </c>
      <c r="M43" s="282"/>
    </row>
    <row r="44" spans="1:13" ht="15.6" x14ac:dyDescent="0.3">
      <c r="A44" s="161">
        <f t="shared" si="0"/>
        <v>35</v>
      </c>
      <c r="B44" s="166">
        <v>38</v>
      </c>
      <c r="C44" s="112" t="s">
        <v>64</v>
      </c>
      <c r="D44" s="186">
        <v>27177</v>
      </c>
      <c r="E44" s="44" t="s">
        <v>65</v>
      </c>
      <c r="F44" s="201" t="s">
        <v>66</v>
      </c>
      <c r="G44" s="357" t="s">
        <v>138</v>
      </c>
      <c r="H44" s="139" t="s">
        <v>137</v>
      </c>
      <c r="I44" s="140" t="s">
        <v>137</v>
      </c>
      <c r="J44" s="141"/>
      <c r="K44" s="142"/>
      <c r="L44" s="143" t="s">
        <v>137</v>
      </c>
      <c r="M44" s="280"/>
    </row>
    <row r="45" spans="1:13" ht="15.6" x14ac:dyDescent="0.25">
      <c r="A45" s="161">
        <f t="shared" si="0"/>
        <v>36</v>
      </c>
      <c r="B45" s="166">
        <v>39</v>
      </c>
      <c r="C45" s="54" t="s">
        <v>69</v>
      </c>
      <c r="D45" s="187">
        <v>27179</v>
      </c>
      <c r="E45" s="60" t="s">
        <v>70</v>
      </c>
      <c r="F45" s="60" t="s">
        <v>66</v>
      </c>
      <c r="G45" s="198" t="s">
        <v>138</v>
      </c>
      <c r="H45" s="148" t="s">
        <v>137</v>
      </c>
      <c r="I45" s="149" t="s">
        <v>137</v>
      </c>
      <c r="J45" s="149"/>
      <c r="K45" s="149"/>
      <c r="L45" s="150" t="s">
        <v>137</v>
      </c>
      <c r="M45" s="280"/>
    </row>
    <row r="46" spans="1:13" ht="15.6" x14ac:dyDescent="0.3">
      <c r="A46" s="161">
        <f t="shared" si="0"/>
        <v>37</v>
      </c>
      <c r="B46" s="166">
        <v>40</v>
      </c>
      <c r="C46" s="202" t="s">
        <v>148</v>
      </c>
      <c r="D46" s="203">
        <v>65617</v>
      </c>
      <c r="E46" s="204">
        <v>804</v>
      </c>
      <c r="F46" s="83" t="s">
        <v>66</v>
      </c>
      <c r="G46" s="217" t="s">
        <v>138</v>
      </c>
      <c r="H46" s="145" t="s">
        <v>137</v>
      </c>
      <c r="I46" s="146" t="s">
        <v>137</v>
      </c>
      <c r="J46" s="141"/>
      <c r="K46" s="146"/>
      <c r="L46" s="147" t="s">
        <v>137</v>
      </c>
      <c r="M46" s="280"/>
    </row>
    <row r="47" spans="1:13" ht="15.6" x14ac:dyDescent="0.3">
      <c r="A47" s="161">
        <f t="shared" si="0"/>
        <v>38</v>
      </c>
      <c r="B47" s="248">
        <v>41</v>
      </c>
      <c r="C47" s="352" t="s">
        <v>140</v>
      </c>
      <c r="D47" s="353">
        <v>27155</v>
      </c>
      <c r="E47" s="354" t="s">
        <v>81</v>
      </c>
      <c r="F47" s="311" t="s">
        <v>66</v>
      </c>
      <c r="G47" s="105" t="s">
        <v>138</v>
      </c>
      <c r="H47" s="139" t="s">
        <v>137</v>
      </c>
      <c r="I47" s="140" t="s">
        <v>137</v>
      </c>
      <c r="J47" s="141"/>
      <c r="K47" s="140"/>
      <c r="L47" s="144" t="s">
        <v>137</v>
      </c>
      <c r="M47" s="282"/>
    </row>
    <row r="48" spans="1:13" ht="15.6" x14ac:dyDescent="0.25">
      <c r="A48" s="161">
        <f t="shared" si="0"/>
        <v>39</v>
      </c>
      <c r="B48" s="274">
        <v>42</v>
      </c>
      <c r="C48" s="43" t="s">
        <v>171</v>
      </c>
      <c r="D48" s="186">
        <v>123224</v>
      </c>
      <c r="E48" s="44" t="s">
        <v>86</v>
      </c>
      <c r="F48" s="83" t="s">
        <v>60</v>
      </c>
      <c r="G48" s="276" t="s">
        <v>138</v>
      </c>
      <c r="H48" s="155"/>
      <c r="I48" s="146" t="s">
        <v>137</v>
      </c>
      <c r="J48" s="146"/>
      <c r="K48" s="146" t="s">
        <v>137</v>
      </c>
      <c r="L48" s="156"/>
      <c r="M48" s="280"/>
    </row>
    <row r="49" spans="1:13" ht="15.6" x14ac:dyDescent="0.3">
      <c r="A49" s="161">
        <f t="shared" si="0"/>
        <v>40</v>
      </c>
      <c r="B49" s="50">
        <v>43</v>
      </c>
      <c r="C49" s="43" t="s">
        <v>73</v>
      </c>
      <c r="D49" s="186">
        <v>76174</v>
      </c>
      <c r="E49" s="44" t="s">
        <v>97</v>
      </c>
      <c r="F49" s="83" t="s">
        <v>59</v>
      </c>
      <c r="G49" s="276" t="s">
        <v>138</v>
      </c>
      <c r="H49" s="152"/>
      <c r="I49" s="153" t="s">
        <v>137</v>
      </c>
      <c r="J49" s="141"/>
      <c r="K49" s="153" t="s">
        <v>137</v>
      </c>
      <c r="L49" s="154"/>
    </row>
    <row r="50" spans="1:13" ht="15.6" x14ac:dyDescent="0.25">
      <c r="A50" s="257"/>
      <c r="B50" s="289"/>
      <c r="C50" s="290"/>
      <c r="D50" s="291"/>
      <c r="E50" s="292"/>
      <c r="F50" s="293"/>
      <c r="G50" s="293"/>
      <c r="H50" s="113"/>
      <c r="I50" s="114"/>
      <c r="J50" s="114"/>
      <c r="K50" s="114"/>
      <c r="L50" s="114"/>
      <c r="M50" s="114"/>
    </row>
    <row r="51" spans="1:13" ht="15.6" x14ac:dyDescent="0.3">
      <c r="A51" s="69"/>
      <c r="B51" s="299"/>
      <c r="C51" s="296"/>
      <c r="D51" s="294"/>
      <c r="E51" s="295"/>
      <c r="F51" s="105"/>
      <c r="G51" s="69"/>
      <c r="H51" s="74"/>
      <c r="J51" s="70"/>
      <c r="K51" s="70"/>
      <c r="L51" s="70"/>
      <c r="M51" s="70"/>
    </row>
    <row r="52" spans="1:13" ht="15.6" x14ac:dyDescent="0.25">
      <c r="A52" s="69"/>
      <c r="B52" s="297"/>
      <c r="C52" s="119"/>
      <c r="D52" s="298"/>
      <c r="E52" s="104"/>
      <c r="F52" s="65"/>
      <c r="G52" s="65"/>
    </row>
    <row r="53" spans="1:13" ht="15.6" x14ac:dyDescent="0.25">
      <c r="A53" s="69"/>
      <c r="B53" s="300"/>
      <c r="C53" s="119"/>
      <c r="D53" s="301"/>
      <c r="E53" s="104"/>
      <c r="F53" s="65"/>
    </row>
    <row r="54" spans="1:13" ht="15.6" x14ac:dyDescent="0.25">
      <c r="A54" s="69"/>
      <c r="B54" s="104"/>
      <c r="C54" s="296"/>
      <c r="D54" s="294"/>
      <c r="E54" s="295"/>
      <c r="F54" s="105"/>
    </row>
    <row r="55" spans="1:13" ht="15.6" x14ac:dyDescent="0.25">
      <c r="A55" s="69"/>
      <c r="B55" s="302"/>
      <c r="C55" s="296"/>
      <c r="D55" s="294"/>
      <c r="E55" s="295"/>
      <c r="F55" s="105"/>
    </row>
    <row r="56" spans="1:13" ht="15.6" x14ac:dyDescent="0.25">
      <c r="A56" s="69"/>
      <c r="B56" s="302"/>
      <c r="C56" s="296"/>
      <c r="D56" s="294"/>
      <c r="E56" s="295"/>
      <c r="F56" s="105"/>
    </row>
    <row r="57" spans="1:13" ht="15.6" x14ac:dyDescent="0.25">
      <c r="A57" s="69"/>
      <c r="B57" s="302"/>
      <c r="C57" s="103"/>
      <c r="D57" s="298"/>
      <c r="E57" s="104"/>
      <c r="F57" s="105"/>
    </row>
    <row r="58" spans="1:13" ht="15.6" x14ac:dyDescent="0.25">
      <c r="A58" s="69"/>
      <c r="B58" s="302"/>
      <c r="C58" s="119"/>
      <c r="D58" s="298"/>
      <c r="E58" s="104"/>
      <c r="F58" s="105"/>
    </row>
    <row r="59" spans="1:13" ht="15.6" x14ac:dyDescent="0.25">
      <c r="A59" s="69"/>
      <c r="B59" s="302"/>
      <c r="C59" s="119"/>
      <c r="D59" s="298"/>
      <c r="E59" s="295"/>
      <c r="F59" s="105"/>
    </row>
  </sheetData>
  <sheetProtection algorithmName="SHA-512" hashValue="dsiYFX/S69BRxE1DCbKFiGIal5T92/vBE4rpYl+CXFrVc/iLajW7g+Zc8mnYFzWY3KC2lLw8Z4iEBVpnq6vZ2g==" saltValue="NytuHRUV25EkqnV2VnS2wA==" spinCount="100000" sheet="1" objects="1" scenarios="1"/>
  <sortState ref="A11:L49">
    <sortCondition ref="B10:B49"/>
  </sortState>
  <mergeCells count="13">
    <mergeCell ref="A1:L1"/>
    <mergeCell ref="H8:L8"/>
    <mergeCell ref="A8:A9"/>
    <mergeCell ref="C8:C9"/>
    <mergeCell ref="D8:D9"/>
    <mergeCell ref="E8:E9"/>
    <mergeCell ref="F8:F9"/>
    <mergeCell ref="A4:L4"/>
    <mergeCell ref="A3:L3"/>
    <mergeCell ref="A6:L6"/>
    <mergeCell ref="A2:L2"/>
    <mergeCell ref="B8:B9"/>
    <mergeCell ref="G8:G9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scale="99" orientation="portrait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rgb="FFFFC000"/>
    <pageSetUpPr fitToPage="1"/>
  </sheetPr>
  <dimension ref="A1:O48"/>
  <sheetViews>
    <sheetView zoomScaleNormal="100" zoomScaleSheetLayoutView="100" workbookViewId="0">
      <selection activeCell="I14" sqref="I14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12" width="5.6640625" style="21" customWidth="1"/>
    <col min="13" max="13" width="7.88671875" style="21" customWidth="1"/>
    <col min="14" max="14" width="7.88671875" style="69" customWidth="1"/>
    <col min="15" max="15" width="9.33203125" style="21" customWidth="1"/>
    <col min="16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164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115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3"/>
    </row>
    <row r="5" spans="1:15" ht="13.95" customHeight="1" x14ac:dyDescent="0.25">
      <c r="A5" s="11"/>
      <c r="B5" s="11"/>
      <c r="C5" s="11"/>
      <c r="D5" s="11"/>
      <c r="E5" s="11"/>
      <c r="F5" s="11"/>
      <c r="G5" s="195"/>
      <c r="H5" s="11"/>
      <c r="I5" s="11"/>
      <c r="J5" s="11"/>
      <c r="K5" s="390" t="s">
        <v>205</v>
      </c>
      <c r="L5" s="390"/>
      <c r="M5" s="390"/>
      <c r="N5" s="390"/>
      <c r="O5" s="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55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13.95" customHeight="1" thickBot="1" x14ac:dyDescent="0.4">
      <c r="A10" s="1"/>
      <c r="B10" s="14"/>
      <c r="C10" s="15"/>
      <c r="D10" s="16"/>
      <c r="E10" s="17"/>
      <c r="F10" s="17"/>
      <c r="G10" s="17"/>
      <c r="H10" s="17"/>
      <c r="I10" s="18"/>
      <c r="J10" s="19"/>
      <c r="K10" s="19"/>
      <c r="L10" s="19"/>
      <c r="M10" s="19"/>
      <c r="N10" s="20"/>
      <c r="O10" s="1"/>
    </row>
    <row r="11" spans="1:15" ht="13.2" customHeight="1" x14ac:dyDescent="0.25">
      <c r="A11" s="396" t="s">
        <v>19</v>
      </c>
      <c r="B11" s="386" t="s">
        <v>20</v>
      </c>
      <c r="C11" s="373" t="s">
        <v>21</v>
      </c>
      <c r="D11" s="398" t="s">
        <v>56</v>
      </c>
      <c r="E11" s="400" t="s">
        <v>178</v>
      </c>
      <c r="F11" s="398" t="s">
        <v>179</v>
      </c>
      <c r="G11" s="388" t="s">
        <v>136</v>
      </c>
      <c r="H11" s="372" t="s">
        <v>33</v>
      </c>
      <c r="I11" s="373"/>
      <c r="J11" s="374"/>
      <c r="K11" s="402" t="s">
        <v>34</v>
      </c>
      <c r="L11" s="403"/>
      <c r="M11" s="404" t="s">
        <v>35</v>
      </c>
      <c r="N11" s="396" t="s">
        <v>36</v>
      </c>
    </row>
    <row r="12" spans="1:15" ht="13.8" thickBot="1" x14ac:dyDescent="0.3">
      <c r="A12" s="397"/>
      <c r="B12" s="387"/>
      <c r="C12" s="377"/>
      <c r="D12" s="399"/>
      <c r="E12" s="401"/>
      <c r="F12" s="399"/>
      <c r="G12" s="389"/>
      <c r="H12" s="22">
        <v>1</v>
      </c>
      <c r="I12" s="23">
        <v>2</v>
      </c>
      <c r="J12" s="24">
        <v>3</v>
      </c>
      <c r="K12" s="22">
        <v>1</v>
      </c>
      <c r="L12" s="24">
        <v>2</v>
      </c>
      <c r="M12" s="405"/>
      <c r="N12" s="397"/>
    </row>
    <row r="13" spans="1:15" ht="15.6" x14ac:dyDescent="0.25">
      <c r="A13" s="170">
        <f>A12+1</f>
        <v>1</v>
      </c>
      <c r="B13" s="166">
        <v>35</v>
      </c>
      <c r="C13" s="43" t="s">
        <v>170</v>
      </c>
      <c r="D13" s="186">
        <v>23406</v>
      </c>
      <c r="E13" s="44" t="s">
        <v>63</v>
      </c>
      <c r="F13" s="60" t="s">
        <v>60</v>
      </c>
      <c r="G13" s="198" t="s">
        <v>138</v>
      </c>
      <c r="H13" s="245">
        <v>180</v>
      </c>
      <c r="I13" s="157">
        <v>180</v>
      </c>
      <c r="J13" s="246">
        <v>180</v>
      </c>
      <c r="K13" s="245"/>
      <c r="L13" s="246"/>
      <c r="M13" s="32">
        <f t="shared" ref="M13:M38" si="0">SUM(H13:J13)</f>
        <v>540</v>
      </c>
      <c r="N13" s="33">
        <f t="shared" ref="N13:N40" si="1">RANK(M13,M$13:M$38)</f>
        <v>1</v>
      </c>
    </row>
    <row r="14" spans="1:15" ht="15.6" x14ac:dyDescent="0.25">
      <c r="A14" s="161">
        <f t="shared" ref="A14:A40" si="2">A13+1</f>
        <v>2</v>
      </c>
      <c r="B14" s="166">
        <v>1</v>
      </c>
      <c r="C14" s="54" t="s">
        <v>79</v>
      </c>
      <c r="D14" s="187">
        <v>17909</v>
      </c>
      <c r="E14" s="35" t="s">
        <v>149</v>
      </c>
      <c r="F14" s="60" t="s">
        <v>80</v>
      </c>
      <c r="G14" s="198" t="s">
        <v>138</v>
      </c>
      <c r="H14" s="50">
        <v>137</v>
      </c>
      <c r="I14" s="51">
        <v>180</v>
      </c>
      <c r="J14" s="52">
        <v>180</v>
      </c>
      <c r="K14" s="50"/>
      <c r="L14" s="53"/>
      <c r="M14" s="41">
        <f t="shared" si="0"/>
        <v>497</v>
      </c>
      <c r="N14" s="42">
        <f t="shared" si="1"/>
        <v>2</v>
      </c>
    </row>
    <row r="15" spans="1:15" ht="15.6" x14ac:dyDescent="0.25">
      <c r="A15" s="161">
        <f t="shared" si="2"/>
        <v>3</v>
      </c>
      <c r="B15" s="166">
        <v>38</v>
      </c>
      <c r="C15" s="112" t="s">
        <v>64</v>
      </c>
      <c r="D15" s="186">
        <v>27177</v>
      </c>
      <c r="E15" s="44" t="s">
        <v>65</v>
      </c>
      <c r="F15" s="201" t="s">
        <v>66</v>
      </c>
      <c r="G15" s="313" t="s">
        <v>138</v>
      </c>
      <c r="H15" s="46">
        <v>97</v>
      </c>
      <c r="I15" s="47">
        <v>180</v>
      </c>
      <c r="J15" s="48">
        <v>150</v>
      </c>
      <c r="K15" s="46"/>
      <c r="L15" s="49"/>
      <c r="M15" s="41">
        <f t="shared" si="0"/>
        <v>427</v>
      </c>
      <c r="N15" s="42">
        <f t="shared" si="1"/>
        <v>3</v>
      </c>
    </row>
    <row r="16" spans="1:15" ht="15.6" x14ac:dyDescent="0.25">
      <c r="A16" s="161">
        <f t="shared" si="2"/>
        <v>4</v>
      </c>
      <c r="B16" s="166">
        <v>23</v>
      </c>
      <c r="C16" s="95" t="s">
        <v>187</v>
      </c>
      <c r="D16" s="203">
        <v>23211</v>
      </c>
      <c r="E16" s="204" t="s">
        <v>188</v>
      </c>
      <c r="F16" s="204" t="s">
        <v>60</v>
      </c>
      <c r="G16" s="183" t="s">
        <v>138</v>
      </c>
      <c r="H16" s="46">
        <v>180</v>
      </c>
      <c r="I16" s="47">
        <v>133</v>
      </c>
      <c r="J16" s="48">
        <v>104</v>
      </c>
      <c r="K16" s="46"/>
      <c r="L16" s="49"/>
      <c r="M16" s="41">
        <f t="shared" si="0"/>
        <v>417</v>
      </c>
      <c r="N16" s="42">
        <f t="shared" si="1"/>
        <v>4</v>
      </c>
    </row>
    <row r="17" spans="1:14" ht="15.6" x14ac:dyDescent="0.25">
      <c r="A17" s="161">
        <f t="shared" si="2"/>
        <v>5</v>
      </c>
      <c r="B17" s="166">
        <v>31</v>
      </c>
      <c r="C17" s="43" t="s">
        <v>72</v>
      </c>
      <c r="D17" s="186">
        <v>85414</v>
      </c>
      <c r="E17" s="44" t="s">
        <v>98</v>
      </c>
      <c r="F17" s="83" t="s">
        <v>59</v>
      </c>
      <c r="G17" s="197" t="s">
        <v>138</v>
      </c>
      <c r="H17" s="37">
        <v>64</v>
      </c>
      <c r="I17" s="38">
        <v>163</v>
      </c>
      <c r="J17" s="39">
        <v>164</v>
      </c>
      <c r="K17" s="37"/>
      <c r="L17" s="40"/>
      <c r="M17" s="41">
        <f t="shared" si="0"/>
        <v>391</v>
      </c>
      <c r="N17" s="42">
        <f t="shared" si="1"/>
        <v>5</v>
      </c>
    </row>
    <row r="18" spans="1:14" ht="15.6" x14ac:dyDescent="0.25">
      <c r="A18" s="161">
        <f t="shared" si="2"/>
        <v>6</v>
      </c>
      <c r="B18" s="166">
        <v>25</v>
      </c>
      <c r="C18" s="43" t="s">
        <v>82</v>
      </c>
      <c r="D18" s="186">
        <v>85413</v>
      </c>
      <c r="E18" s="44" t="s">
        <v>89</v>
      </c>
      <c r="F18" s="60" t="s">
        <v>59</v>
      </c>
      <c r="G18" s="198" t="s">
        <v>138</v>
      </c>
      <c r="H18" s="46">
        <v>159</v>
      </c>
      <c r="I18" s="47">
        <v>100</v>
      </c>
      <c r="J18" s="48">
        <v>130</v>
      </c>
      <c r="K18" s="46"/>
      <c r="L18" s="49"/>
      <c r="M18" s="41">
        <f t="shared" si="0"/>
        <v>389</v>
      </c>
      <c r="N18" s="42">
        <f t="shared" si="1"/>
        <v>6</v>
      </c>
    </row>
    <row r="19" spans="1:14" ht="15.6" x14ac:dyDescent="0.25">
      <c r="A19" s="161">
        <f t="shared" si="2"/>
        <v>7</v>
      </c>
      <c r="B19" s="166">
        <v>20</v>
      </c>
      <c r="C19" s="95" t="s">
        <v>189</v>
      </c>
      <c r="D19" s="203">
        <v>109424</v>
      </c>
      <c r="E19" s="44" t="s">
        <v>190</v>
      </c>
      <c r="F19" s="83" t="s">
        <v>59</v>
      </c>
      <c r="G19" s="275" t="s">
        <v>138</v>
      </c>
      <c r="H19" s="46">
        <v>92</v>
      </c>
      <c r="I19" s="47">
        <v>150</v>
      </c>
      <c r="J19" s="48">
        <v>121</v>
      </c>
      <c r="K19" s="46"/>
      <c r="L19" s="49"/>
      <c r="M19" s="41">
        <f t="shared" si="0"/>
        <v>363</v>
      </c>
      <c r="N19" s="42">
        <f t="shared" si="1"/>
        <v>7</v>
      </c>
    </row>
    <row r="20" spans="1:14" ht="15.6" x14ac:dyDescent="0.25">
      <c r="A20" s="161">
        <f t="shared" si="2"/>
        <v>8</v>
      </c>
      <c r="B20" s="166">
        <v>22</v>
      </c>
      <c r="C20" s="59" t="s">
        <v>67</v>
      </c>
      <c r="D20" s="186">
        <v>23208</v>
      </c>
      <c r="E20" s="44" t="s">
        <v>68</v>
      </c>
      <c r="F20" s="60" t="s">
        <v>60</v>
      </c>
      <c r="G20" s="315" t="s">
        <v>138</v>
      </c>
      <c r="H20" s="46">
        <v>55</v>
      </c>
      <c r="I20" s="47">
        <v>124</v>
      </c>
      <c r="J20" s="49">
        <v>180</v>
      </c>
      <c r="K20" s="46"/>
      <c r="L20" s="49"/>
      <c r="M20" s="41">
        <f t="shared" si="0"/>
        <v>359</v>
      </c>
      <c r="N20" s="42">
        <f t="shared" si="1"/>
        <v>8</v>
      </c>
    </row>
    <row r="21" spans="1:14" ht="15.6" x14ac:dyDescent="0.25">
      <c r="A21" s="161">
        <f t="shared" si="2"/>
        <v>9</v>
      </c>
      <c r="B21" s="166">
        <v>14</v>
      </c>
      <c r="C21" s="43" t="s">
        <v>76</v>
      </c>
      <c r="D21" s="186">
        <v>76181</v>
      </c>
      <c r="E21" s="44" t="s">
        <v>96</v>
      </c>
      <c r="F21" s="60" t="s">
        <v>59</v>
      </c>
      <c r="G21" s="198" t="s">
        <v>138</v>
      </c>
      <c r="H21" s="46">
        <v>41</v>
      </c>
      <c r="I21" s="47">
        <v>136</v>
      </c>
      <c r="J21" s="49">
        <v>180</v>
      </c>
      <c r="K21" s="55"/>
      <c r="L21" s="56"/>
      <c r="M21" s="41">
        <f t="shared" si="0"/>
        <v>357</v>
      </c>
      <c r="N21" s="42">
        <f t="shared" si="1"/>
        <v>9</v>
      </c>
    </row>
    <row r="22" spans="1:14" ht="15.6" x14ac:dyDescent="0.25">
      <c r="A22" s="161">
        <f t="shared" si="2"/>
        <v>10</v>
      </c>
      <c r="B22" s="166">
        <v>41</v>
      </c>
      <c r="C22" s="43" t="s">
        <v>140</v>
      </c>
      <c r="D22" s="186">
        <v>27155</v>
      </c>
      <c r="E22" s="44" t="s">
        <v>81</v>
      </c>
      <c r="F22" s="83" t="s">
        <v>66</v>
      </c>
      <c r="G22" s="197" t="s">
        <v>138</v>
      </c>
      <c r="H22" s="46">
        <v>155</v>
      </c>
      <c r="I22" s="47">
        <v>180</v>
      </c>
      <c r="J22" s="49" t="s">
        <v>201</v>
      </c>
      <c r="K22" s="46"/>
      <c r="L22" s="49"/>
      <c r="M22" s="41">
        <f t="shared" si="0"/>
        <v>335</v>
      </c>
      <c r="N22" s="42">
        <f t="shared" si="1"/>
        <v>10</v>
      </c>
    </row>
    <row r="23" spans="1:14" ht="15.6" x14ac:dyDescent="0.25">
      <c r="A23" s="161">
        <f t="shared" si="2"/>
        <v>11</v>
      </c>
      <c r="B23" s="274">
        <v>40</v>
      </c>
      <c r="C23" s="202" t="s">
        <v>148</v>
      </c>
      <c r="D23" s="203">
        <v>65617</v>
      </c>
      <c r="E23" s="204">
        <v>804</v>
      </c>
      <c r="F23" s="83" t="s">
        <v>66</v>
      </c>
      <c r="G23" s="209" t="s">
        <v>138</v>
      </c>
      <c r="H23" s="46">
        <v>80</v>
      </c>
      <c r="I23" s="47">
        <v>86</v>
      </c>
      <c r="J23" s="49">
        <v>113</v>
      </c>
      <c r="K23" s="46"/>
      <c r="L23" s="49"/>
      <c r="M23" s="41">
        <f t="shared" si="0"/>
        <v>279</v>
      </c>
      <c r="N23" s="42">
        <f t="shared" si="1"/>
        <v>11</v>
      </c>
    </row>
    <row r="24" spans="1:14" ht="15.6" x14ac:dyDescent="0.25">
      <c r="A24" s="161">
        <f t="shared" si="2"/>
        <v>12</v>
      </c>
      <c r="B24" s="165">
        <v>19</v>
      </c>
      <c r="C24" s="43" t="s">
        <v>146</v>
      </c>
      <c r="D24" s="110">
        <v>92304</v>
      </c>
      <c r="E24" s="44" t="s">
        <v>93</v>
      </c>
      <c r="F24" s="83" t="s">
        <v>59</v>
      </c>
      <c r="G24" s="197" t="s">
        <v>139</v>
      </c>
      <c r="H24" s="46">
        <v>64</v>
      </c>
      <c r="I24" s="47">
        <v>78</v>
      </c>
      <c r="J24" s="49">
        <v>109</v>
      </c>
      <c r="K24" s="46"/>
      <c r="L24" s="49"/>
      <c r="M24" s="41">
        <f t="shared" si="0"/>
        <v>251</v>
      </c>
      <c r="N24" s="42">
        <f t="shared" si="1"/>
        <v>12</v>
      </c>
    </row>
    <row r="25" spans="1:14" ht="15.6" x14ac:dyDescent="0.25">
      <c r="A25" s="161">
        <f t="shared" si="2"/>
        <v>13</v>
      </c>
      <c r="B25" s="166">
        <v>28</v>
      </c>
      <c r="C25" s="43" t="s">
        <v>142</v>
      </c>
      <c r="D25" s="110">
        <v>92307</v>
      </c>
      <c r="E25" s="44" t="s">
        <v>87</v>
      </c>
      <c r="F25" s="83" t="s">
        <v>59</v>
      </c>
      <c r="G25" s="197" t="s">
        <v>139</v>
      </c>
      <c r="H25" s="46">
        <v>117</v>
      </c>
      <c r="I25" s="47">
        <v>50</v>
      </c>
      <c r="J25" s="49">
        <v>70</v>
      </c>
      <c r="K25" s="46"/>
      <c r="L25" s="49"/>
      <c r="M25" s="41">
        <f t="shared" si="0"/>
        <v>237</v>
      </c>
      <c r="N25" s="42">
        <f t="shared" si="1"/>
        <v>13</v>
      </c>
    </row>
    <row r="26" spans="1:14" ht="15.6" x14ac:dyDescent="0.25">
      <c r="A26" s="161">
        <f t="shared" si="2"/>
        <v>14</v>
      </c>
      <c r="B26" s="166">
        <v>24</v>
      </c>
      <c r="C26" s="95" t="s">
        <v>71</v>
      </c>
      <c r="D26" s="111">
        <v>76176</v>
      </c>
      <c r="E26" s="58" t="s">
        <v>88</v>
      </c>
      <c r="F26" s="60" t="s">
        <v>59</v>
      </c>
      <c r="G26" s="198" t="s">
        <v>138</v>
      </c>
      <c r="H26" s="46">
        <v>107</v>
      </c>
      <c r="I26" s="47">
        <v>43</v>
      </c>
      <c r="J26" s="49">
        <v>77</v>
      </c>
      <c r="K26" s="55"/>
      <c r="L26" s="56"/>
      <c r="M26" s="41">
        <f t="shared" si="0"/>
        <v>227</v>
      </c>
      <c r="N26" s="42">
        <f t="shared" si="1"/>
        <v>14</v>
      </c>
    </row>
    <row r="27" spans="1:14" ht="15.6" x14ac:dyDescent="0.25">
      <c r="A27" s="161">
        <f t="shared" si="2"/>
        <v>15</v>
      </c>
      <c r="B27" s="167">
        <v>36</v>
      </c>
      <c r="C27" s="95" t="s">
        <v>196</v>
      </c>
      <c r="D27" s="203">
        <v>21234</v>
      </c>
      <c r="E27" s="204" t="s">
        <v>197</v>
      </c>
      <c r="F27" s="204" t="s">
        <v>198</v>
      </c>
      <c r="G27" s="217" t="s">
        <v>138</v>
      </c>
      <c r="H27" s="46">
        <v>141</v>
      </c>
      <c r="I27" s="47">
        <v>0</v>
      </c>
      <c r="J27" s="49">
        <v>73</v>
      </c>
      <c r="K27" s="46"/>
      <c r="L27" s="49"/>
      <c r="M27" s="41">
        <f t="shared" si="0"/>
        <v>214</v>
      </c>
      <c r="N27" s="42">
        <f t="shared" si="1"/>
        <v>15</v>
      </c>
    </row>
    <row r="28" spans="1:14" ht="15.6" x14ac:dyDescent="0.25">
      <c r="A28" s="161">
        <f t="shared" si="2"/>
        <v>16</v>
      </c>
      <c r="B28" s="166">
        <v>17</v>
      </c>
      <c r="C28" s="34" t="s">
        <v>144</v>
      </c>
      <c r="D28" s="187">
        <v>85410</v>
      </c>
      <c r="E28" s="35" t="s">
        <v>94</v>
      </c>
      <c r="F28" s="60" t="s">
        <v>59</v>
      </c>
      <c r="G28" s="209" t="s">
        <v>139</v>
      </c>
      <c r="H28" s="46">
        <v>111</v>
      </c>
      <c r="I28" s="47">
        <v>38</v>
      </c>
      <c r="J28" s="49">
        <v>59</v>
      </c>
      <c r="K28" s="46"/>
      <c r="L28" s="49"/>
      <c r="M28" s="41">
        <f t="shared" si="0"/>
        <v>208</v>
      </c>
      <c r="N28" s="42">
        <f t="shared" si="1"/>
        <v>16</v>
      </c>
    </row>
    <row r="29" spans="1:14" ht="15.6" x14ac:dyDescent="0.25">
      <c r="A29" s="161">
        <f t="shared" si="2"/>
        <v>17</v>
      </c>
      <c r="B29" s="166">
        <v>15</v>
      </c>
      <c r="C29" s="43" t="s">
        <v>141</v>
      </c>
      <c r="D29" s="110">
        <v>85418</v>
      </c>
      <c r="E29" s="44" t="s">
        <v>91</v>
      </c>
      <c r="F29" s="83" t="s">
        <v>59</v>
      </c>
      <c r="G29" s="276" t="s">
        <v>138</v>
      </c>
      <c r="H29" s="46">
        <v>122</v>
      </c>
      <c r="I29" s="47">
        <v>40</v>
      </c>
      <c r="J29" s="49">
        <v>43</v>
      </c>
      <c r="K29" s="55"/>
      <c r="L29" s="56"/>
      <c r="M29" s="41">
        <f t="shared" si="0"/>
        <v>205</v>
      </c>
      <c r="N29" s="42">
        <f t="shared" si="1"/>
        <v>17</v>
      </c>
    </row>
    <row r="30" spans="1:14" ht="15.6" x14ac:dyDescent="0.25">
      <c r="A30" s="161">
        <f t="shared" si="2"/>
        <v>18</v>
      </c>
      <c r="B30" s="166">
        <v>27</v>
      </c>
      <c r="C30" s="95" t="s">
        <v>191</v>
      </c>
      <c r="D30" s="203">
        <v>110248</v>
      </c>
      <c r="E30" s="44" t="s">
        <v>192</v>
      </c>
      <c r="F30" s="83" t="s">
        <v>59</v>
      </c>
      <c r="G30" s="275" t="s">
        <v>139</v>
      </c>
      <c r="H30" s="46">
        <v>0</v>
      </c>
      <c r="I30" s="47">
        <v>70</v>
      </c>
      <c r="J30" s="49">
        <v>106</v>
      </c>
      <c r="K30" s="46"/>
      <c r="L30" s="49"/>
      <c r="M30" s="41">
        <f t="shared" si="0"/>
        <v>176</v>
      </c>
      <c r="N30" s="42">
        <f t="shared" si="1"/>
        <v>18</v>
      </c>
    </row>
    <row r="31" spans="1:14" ht="15.6" x14ac:dyDescent="0.25">
      <c r="A31" s="161">
        <f t="shared" si="2"/>
        <v>19</v>
      </c>
      <c r="B31" s="166">
        <v>29</v>
      </c>
      <c r="C31" s="95" t="s">
        <v>193</v>
      </c>
      <c r="D31" s="203">
        <v>125786</v>
      </c>
      <c r="E31" s="44" t="s">
        <v>194</v>
      </c>
      <c r="F31" s="83" t="s">
        <v>59</v>
      </c>
      <c r="G31" s="276" t="s">
        <v>139</v>
      </c>
      <c r="H31" s="46">
        <v>0</v>
      </c>
      <c r="I31" s="47">
        <v>96</v>
      </c>
      <c r="J31" s="49">
        <v>0</v>
      </c>
      <c r="K31" s="46"/>
      <c r="L31" s="49"/>
      <c r="M31" s="41">
        <f t="shared" si="0"/>
        <v>96</v>
      </c>
      <c r="N31" s="42">
        <f t="shared" si="1"/>
        <v>19</v>
      </c>
    </row>
    <row r="32" spans="1:14" ht="15.6" x14ac:dyDescent="0.25">
      <c r="A32" s="161">
        <f t="shared" si="2"/>
        <v>20</v>
      </c>
      <c r="B32" s="166">
        <v>11</v>
      </c>
      <c r="C32" s="61" t="s">
        <v>74</v>
      </c>
      <c r="D32" s="188">
        <v>21764</v>
      </c>
      <c r="E32" s="62" t="s">
        <v>75</v>
      </c>
      <c r="F32" s="84" t="s">
        <v>60</v>
      </c>
      <c r="G32" s="199" t="s">
        <v>138</v>
      </c>
      <c r="H32" s="37">
        <v>0</v>
      </c>
      <c r="I32" s="38">
        <v>90</v>
      </c>
      <c r="J32" s="40">
        <v>0</v>
      </c>
      <c r="K32" s="37"/>
      <c r="L32" s="40"/>
      <c r="M32" s="41">
        <f t="shared" si="0"/>
        <v>90</v>
      </c>
      <c r="N32" s="42">
        <f t="shared" si="1"/>
        <v>20</v>
      </c>
    </row>
    <row r="33" spans="1:14" ht="15.6" x14ac:dyDescent="0.25">
      <c r="A33" s="161">
        <f t="shared" si="2"/>
        <v>21</v>
      </c>
      <c r="B33" s="166">
        <v>30</v>
      </c>
      <c r="C33" s="34" t="s">
        <v>145</v>
      </c>
      <c r="D33" s="187">
        <v>85422</v>
      </c>
      <c r="E33" s="35" t="s">
        <v>90</v>
      </c>
      <c r="F33" s="83" t="s">
        <v>59</v>
      </c>
      <c r="G33" s="197" t="s">
        <v>139</v>
      </c>
      <c r="H33" s="46">
        <v>64</v>
      </c>
      <c r="I33" s="47">
        <v>0</v>
      </c>
      <c r="J33" s="49">
        <v>0</v>
      </c>
      <c r="K33" s="37"/>
      <c r="L33" s="40"/>
      <c r="M33" s="41">
        <f t="shared" si="0"/>
        <v>64</v>
      </c>
      <c r="N33" s="42">
        <f t="shared" si="1"/>
        <v>21</v>
      </c>
    </row>
    <row r="34" spans="1:14" ht="15.6" x14ac:dyDescent="0.25">
      <c r="A34" s="161">
        <f t="shared" si="2"/>
        <v>22</v>
      </c>
      <c r="B34" s="248">
        <v>16</v>
      </c>
      <c r="C34" s="249" t="s">
        <v>143</v>
      </c>
      <c r="D34" s="286">
        <v>85411</v>
      </c>
      <c r="E34" s="250" t="s">
        <v>92</v>
      </c>
      <c r="F34" s="311" t="s">
        <v>59</v>
      </c>
      <c r="G34" s="105" t="s">
        <v>139</v>
      </c>
      <c r="H34" s="46">
        <v>16</v>
      </c>
      <c r="I34" s="47">
        <v>0</v>
      </c>
      <c r="J34" s="49">
        <v>35</v>
      </c>
      <c r="K34" s="46"/>
      <c r="L34" s="49"/>
      <c r="M34" s="41">
        <f t="shared" si="0"/>
        <v>51</v>
      </c>
      <c r="N34" s="42">
        <f t="shared" si="1"/>
        <v>22</v>
      </c>
    </row>
    <row r="35" spans="1:14" ht="15.6" x14ac:dyDescent="0.25">
      <c r="A35" s="161">
        <f t="shared" si="2"/>
        <v>23</v>
      </c>
      <c r="B35" s="307">
        <v>34</v>
      </c>
      <c r="C35" s="95" t="s">
        <v>163</v>
      </c>
      <c r="D35" s="203">
        <v>29797</v>
      </c>
      <c r="E35" s="204">
        <v>3485</v>
      </c>
      <c r="F35" s="204" t="s">
        <v>161</v>
      </c>
      <c r="G35" s="217" t="s">
        <v>138</v>
      </c>
      <c r="H35" s="46">
        <v>14</v>
      </c>
      <c r="I35" s="47">
        <v>0</v>
      </c>
      <c r="J35" s="49" t="s">
        <v>201</v>
      </c>
      <c r="K35" s="46"/>
      <c r="L35" s="49"/>
      <c r="M35" s="41">
        <f t="shared" si="0"/>
        <v>14</v>
      </c>
      <c r="N35" s="42">
        <f t="shared" si="1"/>
        <v>23</v>
      </c>
    </row>
    <row r="36" spans="1:14" ht="15.6" x14ac:dyDescent="0.25">
      <c r="A36" s="161">
        <f t="shared" si="2"/>
        <v>24</v>
      </c>
      <c r="B36" s="274">
        <v>39</v>
      </c>
      <c r="C36" s="54" t="s">
        <v>69</v>
      </c>
      <c r="D36" s="187">
        <v>27179</v>
      </c>
      <c r="E36" s="60" t="s">
        <v>70</v>
      </c>
      <c r="F36" s="60" t="s">
        <v>66</v>
      </c>
      <c r="G36" s="315" t="s">
        <v>138</v>
      </c>
      <c r="H36" s="46">
        <v>0</v>
      </c>
      <c r="I36" s="47" t="s">
        <v>201</v>
      </c>
      <c r="J36" s="49" t="s">
        <v>201</v>
      </c>
      <c r="K36" s="46"/>
      <c r="L36" s="49"/>
      <c r="M36" s="41">
        <f>SUM(H36:J36)</f>
        <v>0</v>
      </c>
      <c r="N36" s="42">
        <f t="shared" si="1"/>
        <v>24</v>
      </c>
    </row>
    <row r="37" spans="1:14" ht="15.6" x14ac:dyDescent="0.25">
      <c r="A37" s="161">
        <f t="shared" si="2"/>
        <v>25</v>
      </c>
      <c r="B37" s="166">
        <v>4</v>
      </c>
      <c r="C37" s="95" t="s">
        <v>154</v>
      </c>
      <c r="D37" s="203">
        <v>92347</v>
      </c>
      <c r="E37" s="204" t="s">
        <v>155</v>
      </c>
      <c r="F37" s="60" t="s">
        <v>80</v>
      </c>
      <c r="G37" s="314" t="s">
        <v>139</v>
      </c>
      <c r="H37" s="46" t="s">
        <v>201</v>
      </c>
      <c r="I37" s="47" t="s">
        <v>201</v>
      </c>
      <c r="J37" s="49">
        <f>-J36169</f>
        <v>0</v>
      </c>
      <c r="K37" s="46"/>
      <c r="L37" s="49"/>
      <c r="M37" s="41">
        <f t="shared" si="0"/>
        <v>0</v>
      </c>
      <c r="N37" s="42">
        <f t="shared" si="1"/>
        <v>24</v>
      </c>
    </row>
    <row r="38" spans="1:14" ht="15.6" x14ac:dyDescent="0.25">
      <c r="A38" s="161">
        <f t="shared" si="2"/>
        <v>26</v>
      </c>
      <c r="B38" s="166">
        <v>8</v>
      </c>
      <c r="C38" s="43" t="s">
        <v>77</v>
      </c>
      <c r="D38" s="186">
        <v>21827</v>
      </c>
      <c r="E38" s="44" t="s">
        <v>78</v>
      </c>
      <c r="F38" s="60" t="s">
        <v>60</v>
      </c>
      <c r="G38" s="198" t="s">
        <v>138</v>
      </c>
      <c r="H38" s="46">
        <v>0</v>
      </c>
      <c r="I38" s="47" t="s">
        <v>201</v>
      </c>
      <c r="J38" s="49" t="s">
        <v>201</v>
      </c>
      <c r="K38" s="46"/>
      <c r="L38" s="49"/>
      <c r="M38" s="41">
        <f t="shared" si="0"/>
        <v>0</v>
      </c>
      <c r="N38" s="42">
        <f t="shared" si="1"/>
        <v>24</v>
      </c>
    </row>
    <row r="39" spans="1:14" ht="15.6" x14ac:dyDescent="0.25">
      <c r="A39" s="161">
        <f t="shared" si="2"/>
        <v>27</v>
      </c>
      <c r="B39" s="166">
        <v>33</v>
      </c>
      <c r="C39" s="308" t="s">
        <v>162</v>
      </c>
      <c r="D39" s="309">
        <v>109357</v>
      </c>
      <c r="E39" s="310">
        <v>4145</v>
      </c>
      <c r="F39" s="310" t="s">
        <v>161</v>
      </c>
      <c r="G39" s="312" t="s">
        <v>138</v>
      </c>
      <c r="H39" s="46" t="s">
        <v>201</v>
      </c>
      <c r="I39" s="47" t="s">
        <v>201</v>
      </c>
      <c r="J39" s="49" t="s">
        <v>201</v>
      </c>
      <c r="K39" s="46"/>
      <c r="L39" s="49"/>
      <c r="M39" s="41">
        <f>SUM(H39:J39)</f>
        <v>0</v>
      </c>
      <c r="N39" s="42">
        <f t="shared" si="1"/>
        <v>24</v>
      </c>
    </row>
    <row r="40" spans="1:14" ht="15.6" x14ac:dyDescent="0.25">
      <c r="A40" s="161">
        <f t="shared" si="2"/>
        <v>28</v>
      </c>
      <c r="B40" s="166">
        <v>3</v>
      </c>
      <c r="C40" s="95" t="s">
        <v>152</v>
      </c>
      <c r="D40" s="203">
        <v>109610</v>
      </c>
      <c r="E40" s="204" t="s">
        <v>153</v>
      </c>
      <c r="F40" s="60" t="s">
        <v>80</v>
      </c>
      <c r="G40" s="217" t="s">
        <v>139</v>
      </c>
      <c r="H40" s="46" t="s">
        <v>201</v>
      </c>
      <c r="I40" s="47" t="s">
        <v>201</v>
      </c>
      <c r="J40" s="49" t="s">
        <v>201</v>
      </c>
      <c r="K40" s="46"/>
      <c r="L40" s="49"/>
      <c r="M40" s="41">
        <f>SUM(H40:J40)</f>
        <v>0</v>
      </c>
      <c r="N40" s="42">
        <f t="shared" si="1"/>
        <v>24</v>
      </c>
    </row>
    <row r="41" spans="1:14" ht="18.600000000000001" customHeight="1" x14ac:dyDescent="0.35">
      <c r="B41" s="14"/>
      <c r="D41" s="115"/>
      <c r="H41" s="119" t="s">
        <v>27</v>
      </c>
      <c r="N41" s="21"/>
    </row>
    <row r="42" spans="1:14" ht="18" x14ac:dyDescent="0.35">
      <c r="B42" s="14"/>
      <c r="D42" s="115"/>
      <c r="H42" s="119"/>
    </row>
    <row r="43" spans="1:14" ht="15.6" x14ac:dyDescent="0.25">
      <c r="B43" s="102"/>
      <c r="C43" s="4"/>
      <c r="D43" s="108"/>
      <c r="E43" s="4"/>
      <c r="F43" s="129"/>
      <c r="G43" s="67" t="s">
        <v>29</v>
      </c>
      <c r="I43" s="64"/>
      <c r="J43" s="70"/>
      <c r="K43" s="129"/>
      <c r="L43" s="129"/>
      <c r="M43" s="129"/>
      <c r="N43" s="130"/>
    </row>
    <row r="44" spans="1:14" ht="15.6" x14ac:dyDescent="0.25">
      <c r="A44" s="4" t="s">
        <v>133</v>
      </c>
      <c r="B44" s="129"/>
      <c r="C44" s="67"/>
      <c r="D44" s="107"/>
      <c r="E44" s="211"/>
      <c r="F44" s="129"/>
      <c r="G44" s="129"/>
      <c r="H44" s="129"/>
      <c r="I44" s="129"/>
      <c r="K44" s="129"/>
      <c r="L44" s="129"/>
      <c r="M44" s="129"/>
      <c r="N44" s="130"/>
    </row>
    <row r="45" spans="1:14" ht="15.6" x14ac:dyDescent="0.25">
      <c r="A45" s="213"/>
      <c r="B45" s="129"/>
      <c r="C45" s="70"/>
      <c r="D45" s="116"/>
      <c r="E45" s="70"/>
      <c r="F45" s="129"/>
      <c r="G45" s="67" t="s">
        <v>135</v>
      </c>
      <c r="I45" s="129"/>
      <c r="J45" s="67"/>
      <c r="K45" s="129"/>
      <c r="L45" s="129"/>
      <c r="M45" s="129"/>
      <c r="N45" s="130"/>
    </row>
    <row r="46" spans="1:14" ht="15.6" x14ac:dyDescent="0.3">
      <c r="A46" s="70" t="s">
        <v>203</v>
      </c>
      <c r="B46" s="4"/>
      <c r="C46" s="72"/>
      <c r="D46" s="117"/>
      <c r="E46" s="212"/>
      <c r="F46" s="129"/>
      <c r="G46" s="129"/>
      <c r="H46" s="211"/>
      <c r="I46" s="129"/>
      <c r="J46" s="210"/>
      <c r="K46" s="129"/>
      <c r="L46" s="129"/>
      <c r="M46" s="129"/>
      <c r="N46" s="130"/>
    </row>
    <row r="47" spans="1:14" ht="15.6" x14ac:dyDescent="0.3">
      <c r="A47" s="127"/>
      <c r="B47" s="67"/>
      <c r="C47" s="4"/>
      <c r="D47" s="108"/>
      <c r="E47" s="4"/>
      <c r="F47" s="129"/>
      <c r="G47" s="70" t="s">
        <v>28</v>
      </c>
      <c r="I47" s="129"/>
      <c r="J47" s="67"/>
      <c r="K47" s="129"/>
      <c r="L47" s="129"/>
      <c r="M47" s="129"/>
      <c r="N47" s="130"/>
    </row>
    <row r="48" spans="1:14" ht="15.6" x14ac:dyDescent="0.25">
      <c r="A48" s="4" t="s">
        <v>134</v>
      </c>
    </row>
  </sheetData>
  <sheetProtection algorithmName="SHA-512" hashValue="vkMECFTu0ougips99mKEUOwimzj2jl359VcEl6xIsY1P/Jt7NvT18g9xiow9ma7YzFsGvUiZ96QKT/HgVUsRwA==" saltValue="mSpkBKv5bEHmHZj/2EZuYg==" spinCount="100000" sheet="1" objects="1" scenarios="1"/>
  <autoFilter ref="B11:N39">
    <filterColumn colId="6" showButton="0"/>
    <filterColumn colId="7" showButton="0"/>
    <filterColumn colId="9" showButton="0"/>
    <sortState ref="B14:N41">
      <sortCondition ref="N11:N41"/>
    </sortState>
  </autoFilter>
  <sortState ref="A14:O73">
    <sortCondition descending="1" ref="M13:M73"/>
  </sortState>
  <mergeCells count="23">
    <mergeCell ref="N11:N12"/>
    <mergeCell ref="F11:F12"/>
    <mergeCell ref="G11:G12"/>
    <mergeCell ref="H11:J11"/>
    <mergeCell ref="K11:L11"/>
    <mergeCell ref="M11:M12"/>
    <mergeCell ref="A11:A12"/>
    <mergeCell ref="B11:B12"/>
    <mergeCell ref="C11:C12"/>
    <mergeCell ref="D11:D12"/>
    <mergeCell ref="E11:E12"/>
    <mergeCell ref="K5:N5"/>
    <mergeCell ref="K6:N6"/>
    <mergeCell ref="C7:J7"/>
    <mergeCell ref="A9:N9"/>
    <mergeCell ref="C4:J4"/>
    <mergeCell ref="K4:M4"/>
    <mergeCell ref="C6:J6"/>
    <mergeCell ref="C1:J1"/>
    <mergeCell ref="K1:M1"/>
    <mergeCell ref="C2:J2"/>
    <mergeCell ref="K2:M2"/>
    <mergeCell ref="C3:J3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>
    <tabColor rgb="FFFFC000"/>
    <pageSetUpPr fitToPage="1"/>
  </sheetPr>
  <dimension ref="A1:O55"/>
  <sheetViews>
    <sheetView zoomScaleSheetLayoutView="100" workbookViewId="0">
      <selection activeCell="A9" sqref="A9:N9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12" width="5.6640625" style="21" customWidth="1"/>
    <col min="13" max="13" width="7.88671875" style="69" customWidth="1"/>
    <col min="14" max="14" width="7.88671875" style="21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164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165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3"/>
    </row>
    <row r="5" spans="1:15" ht="13.95" customHeight="1" x14ac:dyDescent="0.25">
      <c r="A5" s="11"/>
      <c r="B5" s="11"/>
      <c r="C5" s="11"/>
      <c r="D5" s="11"/>
      <c r="E5" s="11"/>
      <c r="F5" s="11"/>
      <c r="G5" s="195"/>
      <c r="H5" s="11"/>
      <c r="I5" s="11"/>
      <c r="J5" s="11"/>
      <c r="K5" s="390" t="s">
        <v>206</v>
      </c>
      <c r="L5" s="390"/>
      <c r="M5" s="390"/>
      <c r="N5" s="390"/>
      <c r="O5" s="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37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13.95" customHeight="1" thickBot="1" x14ac:dyDescent="0.4">
      <c r="A10" s="1"/>
      <c r="B10" s="14"/>
      <c r="C10" s="15"/>
      <c r="D10" s="17"/>
      <c r="E10" s="17"/>
      <c r="F10" s="17"/>
      <c r="G10" s="17"/>
      <c r="H10" s="18"/>
      <c r="I10" s="19"/>
      <c r="J10" s="19"/>
      <c r="K10" s="19"/>
      <c r="L10" s="19"/>
      <c r="M10" s="20"/>
      <c r="N10" s="1"/>
    </row>
    <row r="11" spans="1:15" ht="13.2" customHeight="1" x14ac:dyDescent="0.25">
      <c r="A11" s="396" t="s">
        <v>19</v>
      </c>
      <c r="B11" s="386" t="s">
        <v>20</v>
      </c>
      <c r="C11" s="373" t="s">
        <v>21</v>
      </c>
      <c r="D11" s="398" t="s">
        <v>56</v>
      </c>
      <c r="E11" s="400" t="s">
        <v>178</v>
      </c>
      <c r="F11" s="398" t="s">
        <v>179</v>
      </c>
      <c r="G11" s="388" t="s">
        <v>136</v>
      </c>
      <c r="H11" s="372" t="s">
        <v>33</v>
      </c>
      <c r="I11" s="373"/>
      <c r="J11" s="374"/>
      <c r="K11" s="402" t="s">
        <v>34</v>
      </c>
      <c r="L11" s="403"/>
      <c r="M11" s="404" t="s">
        <v>35</v>
      </c>
      <c r="N11" s="396" t="s">
        <v>36</v>
      </c>
      <c r="O11" s="21"/>
    </row>
    <row r="12" spans="1:15" ht="13.8" thickBot="1" x14ac:dyDescent="0.3">
      <c r="A12" s="397"/>
      <c r="B12" s="387"/>
      <c r="C12" s="377"/>
      <c r="D12" s="399"/>
      <c r="E12" s="401"/>
      <c r="F12" s="399"/>
      <c r="G12" s="389"/>
      <c r="H12" s="22">
        <v>1</v>
      </c>
      <c r="I12" s="23">
        <v>2</v>
      </c>
      <c r="J12" s="24">
        <v>3</v>
      </c>
      <c r="K12" s="22">
        <v>1</v>
      </c>
      <c r="L12" s="24">
        <v>2</v>
      </c>
      <c r="M12" s="405"/>
      <c r="N12" s="397"/>
      <c r="O12" s="21"/>
    </row>
    <row r="13" spans="1:15" ht="15.6" x14ac:dyDescent="0.25">
      <c r="A13" s="170">
        <f t="shared" ref="A13:A47" si="0">A12+1</f>
        <v>1</v>
      </c>
      <c r="B13" s="165">
        <v>12</v>
      </c>
      <c r="C13" s="43" t="s">
        <v>83</v>
      </c>
      <c r="D13" s="186">
        <v>68293</v>
      </c>
      <c r="E13" s="44" t="s">
        <v>84</v>
      </c>
      <c r="F13" s="83" t="s">
        <v>60</v>
      </c>
      <c r="G13" s="197" t="s">
        <v>138</v>
      </c>
      <c r="H13" s="27">
        <v>180</v>
      </c>
      <c r="I13" s="28">
        <v>140</v>
      </c>
      <c r="J13" s="29">
        <v>95</v>
      </c>
      <c r="K13" s="359"/>
      <c r="L13" s="360"/>
      <c r="M13" s="32">
        <f t="shared" ref="M13:M47" si="1">SUM(H13:J13)</f>
        <v>415</v>
      </c>
      <c r="N13" s="33">
        <f t="shared" ref="N13:N47" si="2">RANK(M13,M$13:M$47)</f>
        <v>1</v>
      </c>
      <c r="O13" s="21"/>
    </row>
    <row r="14" spans="1:15" ht="15.6" x14ac:dyDescent="0.25">
      <c r="A14" s="161">
        <f t="shared" si="0"/>
        <v>2</v>
      </c>
      <c r="B14" s="166">
        <v>35</v>
      </c>
      <c r="C14" s="43" t="s">
        <v>170</v>
      </c>
      <c r="D14" s="186">
        <v>23406</v>
      </c>
      <c r="E14" s="44" t="s">
        <v>63</v>
      </c>
      <c r="F14" s="60" t="s">
        <v>60</v>
      </c>
      <c r="G14" s="198" t="s">
        <v>138</v>
      </c>
      <c r="H14" s="46">
        <v>124</v>
      </c>
      <c r="I14" s="47">
        <v>141</v>
      </c>
      <c r="J14" s="48">
        <v>141</v>
      </c>
      <c r="K14" s="46"/>
      <c r="L14" s="49"/>
      <c r="M14" s="41">
        <f t="shared" si="1"/>
        <v>406</v>
      </c>
      <c r="N14" s="42">
        <f t="shared" si="2"/>
        <v>2</v>
      </c>
      <c r="O14" s="21"/>
    </row>
    <row r="15" spans="1:15" ht="15.6" x14ac:dyDescent="0.25">
      <c r="A15" s="161">
        <f t="shared" si="0"/>
        <v>3</v>
      </c>
      <c r="B15" s="91">
        <v>43</v>
      </c>
      <c r="C15" s="43" t="s">
        <v>73</v>
      </c>
      <c r="D15" s="186">
        <v>76174</v>
      </c>
      <c r="E15" s="44" t="s">
        <v>97</v>
      </c>
      <c r="F15" s="83" t="s">
        <v>59</v>
      </c>
      <c r="G15" s="197" t="s">
        <v>138</v>
      </c>
      <c r="H15" s="46">
        <v>180</v>
      </c>
      <c r="I15" s="47">
        <v>85</v>
      </c>
      <c r="J15" s="48">
        <v>115</v>
      </c>
      <c r="K15" s="55"/>
      <c r="L15" s="56"/>
      <c r="M15" s="41">
        <f t="shared" si="1"/>
        <v>380</v>
      </c>
      <c r="N15" s="42">
        <f t="shared" si="2"/>
        <v>3</v>
      </c>
      <c r="O15" s="21"/>
    </row>
    <row r="16" spans="1:15" ht="15.6" x14ac:dyDescent="0.25">
      <c r="A16" s="161">
        <f t="shared" si="0"/>
        <v>4</v>
      </c>
      <c r="B16" s="166">
        <v>13</v>
      </c>
      <c r="C16" s="57" t="s">
        <v>61</v>
      </c>
      <c r="D16" s="185">
        <v>22681</v>
      </c>
      <c r="E16" s="58" t="s">
        <v>62</v>
      </c>
      <c r="F16" s="83" t="s">
        <v>60</v>
      </c>
      <c r="G16" s="105" t="s">
        <v>138</v>
      </c>
      <c r="H16" s="46">
        <v>180</v>
      </c>
      <c r="I16" s="47">
        <v>120</v>
      </c>
      <c r="J16" s="48">
        <v>77</v>
      </c>
      <c r="K16" s="46"/>
      <c r="L16" s="49"/>
      <c r="M16" s="41">
        <f t="shared" si="1"/>
        <v>377</v>
      </c>
      <c r="N16" s="42">
        <f t="shared" si="2"/>
        <v>4</v>
      </c>
      <c r="O16" s="21"/>
    </row>
    <row r="17" spans="1:15" ht="15.6" x14ac:dyDescent="0.25">
      <c r="A17" s="161">
        <f t="shared" si="0"/>
        <v>5</v>
      </c>
      <c r="B17" s="166">
        <v>40</v>
      </c>
      <c r="C17" s="202" t="s">
        <v>148</v>
      </c>
      <c r="D17" s="203">
        <v>65617</v>
      </c>
      <c r="E17" s="204">
        <v>804</v>
      </c>
      <c r="F17" s="83" t="s">
        <v>66</v>
      </c>
      <c r="G17" s="217" t="s">
        <v>138</v>
      </c>
      <c r="H17" s="37">
        <v>135</v>
      </c>
      <c r="I17" s="38">
        <v>129</v>
      </c>
      <c r="J17" s="39">
        <v>112</v>
      </c>
      <c r="K17" s="37"/>
      <c r="L17" s="40"/>
      <c r="M17" s="41">
        <f t="shared" si="1"/>
        <v>376</v>
      </c>
      <c r="N17" s="42">
        <f t="shared" si="2"/>
        <v>5</v>
      </c>
      <c r="O17" s="21"/>
    </row>
    <row r="18" spans="1:15" ht="15.6" x14ac:dyDescent="0.25">
      <c r="A18" s="161">
        <f t="shared" si="0"/>
        <v>6</v>
      </c>
      <c r="B18" s="166">
        <v>24</v>
      </c>
      <c r="C18" s="95" t="s">
        <v>71</v>
      </c>
      <c r="D18" s="111">
        <v>76176</v>
      </c>
      <c r="E18" s="58" t="s">
        <v>88</v>
      </c>
      <c r="F18" s="60" t="s">
        <v>59</v>
      </c>
      <c r="G18" s="198" t="s">
        <v>138</v>
      </c>
      <c r="H18" s="46">
        <v>84</v>
      </c>
      <c r="I18" s="47">
        <v>111</v>
      </c>
      <c r="J18" s="48">
        <v>180</v>
      </c>
      <c r="K18" s="46"/>
      <c r="L18" s="49"/>
      <c r="M18" s="41">
        <f t="shared" si="1"/>
        <v>375</v>
      </c>
      <c r="N18" s="42">
        <f t="shared" si="2"/>
        <v>6</v>
      </c>
      <c r="O18" s="21"/>
    </row>
    <row r="19" spans="1:15" ht="15.6" x14ac:dyDescent="0.25">
      <c r="A19" s="161">
        <f t="shared" si="0"/>
        <v>7</v>
      </c>
      <c r="B19" s="166">
        <v>25</v>
      </c>
      <c r="C19" s="43" t="s">
        <v>82</v>
      </c>
      <c r="D19" s="186">
        <v>85413</v>
      </c>
      <c r="E19" s="44" t="s">
        <v>89</v>
      </c>
      <c r="F19" s="60" t="s">
        <v>59</v>
      </c>
      <c r="G19" s="36" t="s">
        <v>138</v>
      </c>
      <c r="H19" s="50">
        <v>96</v>
      </c>
      <c r="I19" s="51">
        <v>90</v>
      </c>
      <c r="J19" s="52">
        <v>157</v>
      </c>
      <c r="K19" s="50"/>
      <c r="L19" s="53"/>
      <c r="M19" s="41">
        <f t="shared" si="1"/>
        <v>343</v>
      </c>
      <c r="N19" s="42">
        <f t="shared" si="2"/>
        <v>7</v>
      </c>
      <c r="O19" s="21"/>
    </row>
    <row r="20" spans="1:15" ht="15.6" x14ac:dyDescent="0.25">
      <c r="A20" s="161">
        <f t="shared" si="0"/>
        <v>8</v>
      </c>
      <c r="B20" s="166">
        <v>29</v>
      </c>
      <c r="C20" s="95" t="s">
        <v>193</v>
      </c>
      <c r="D20" s="203">
        <v>125786</v>
      </c>
      <c r="E20" s="44" t="s">
        <v>194</v>
      </c>
      <c r="F20" s="83" t="s">
        <v>59</v>
      </c>
      <c r="G20" s="45" t="s">
        <v>139</v>
      </c>
      <c r="H20" s="46">
        <v>118</v>
      </c>
      <c r="I20" s="47">
        <v>112</v>
      </c>
      <c r="J20" s="49">
        <v>98</v>
      </c>
      <c r="K20" s="55"/>
      <c r="L20" s="56"/>
      <c r="M20" s="41">
        <f t="shared" si="1"/>
        <v>328</v>
      </c>
      <c r="N20" s="42">
        <f t="shared" si="2"/>
        <v>8</v>
      </c>
      <c r="O20" s="21"/>
    </row>
    <row r="21" spans="1:15" ht="15.6" x14ac:dyDescent="0.25">
      <c r="A21" s="161">
        <f t="shared" si="0"/>
        <v>9</v>
      </c>
      <c r="B21" s="166">
        <v>23</v>
      </c>
      <c r="C21" s="95" t="s">
        <v>187</v>
      </c>
      <c r="D21" s="203">
        <v>23211</v>
      </c>
      <c r="E21" s="204" t="s">
        <v>188</v>
      </c>
      <c r="F21" s="204" t="s">
        <v>60</v>
      </c>
      <c r="G21" s="183" t="s">
        <v>138</v>
      </c>
      <c r="H21" s="46">
        <v>107</v>
      </c>
      <c r="I21" s="47">
        <v>76</v>
      </c>
      <c r="J21" s="49">
        <v>140</v>
      </c>
      <c r="K21" s="46"/>
      <c r="L21" s="49"/>
      <c r="M21" s="41">
        <f t="shared" si="1"/>
        <v>323</v>
      </c>
      <c r="N21" s="42">
        <f t="shared" si="2"/>
        <v>9</v>
      </c>
      <c r="O21" s="21"/>
    </row>
    <row r="22" spans="1:15" ht="15.6" x14ac:dyDescent="0.25">
      <c r="A22" s="161">
        <f t="shared" si="0"/>
        <v>10</v>
      </c>
      <c r="B22" s="166">
        <v>8</v>
      </c>
      <c r="C22" s="43" t="s">
        <v>77</v>
      </c>
      <c r="D22" s="186">
        <v>21827</v>
      </c>
      <c r="E22" s="44" t="s">
        <v>78</v>
      </c>
      <c r="F22" s="60" t="s">
        <v>60</v>
      </c>
      <c r="G22" s="36" t="s">
        <v>138</v>
      </c>
      <c r="H22" s="46">
        <v>97</v>
      </c>
      <c r="I22" s="47">
        <v>104</v>
      </c>
      <c r="J22" s="49">
        <v>116</v>
      </c>
      <c r="K22" s="46"/>
      <c r="L22" s="49"/>
      <c r="M22" s="41">
        <f t="shared" si="1"/>
        <v>317</v>
      </c>
      <c r="N22" s="42">
        <f t="shared" si="2"/>
        <v>10</v>
      </c>
      <c r="O22" s="21"/>
    </row>
    <row r="23" spans="1:15" ht="15.6" x14ac:dyDescent="0.25">
      <c r="A23" s="161">
        <f t="shared" si="0"/>
        <v>11</v>
      </c>
      <c r="B23" s="166">
        <v>1</v>
      </c>
      <c r="C23" s="54" t="s">
        <v>79</v>
      </c>
      <c r="D23" s="187">
        <v>17909</v>
      </c>
      <c r="E23" s="35" t="s">
        <v>149</v>
      </c>
      <c r="F23" s="60" t="s">
        <v>80</v>
      </c>
      <c r="G23" s="36" t="s">
        <v>138</v>
      </c>
      <c r="H23" s="46">
        <v>125</v>
      </c>
      <c r="I23" s="47">
        <v>87</v>
      </c>
      <c r="J23" s="49">
        <v>100</v>
      </c>
      <c r="K23" s="46"/>
      <c r="L23" s="49"/>
      <c r="M23" s="41">
        <f t="shared" si="1"/>
        <v>312</v>
      </c>
      <c r="N23" s="42">
        <f t="shared" si="2"/>
        <v>11</v>
      </c>
      <c r="O23" s="21"/>
    </row>
    <row r="24" spans="1:15" ht="15.6" x14ac:dyDescent="0.25">
      <c r="A24" s="161">
        <f t="shared" si="0"/>
        <v>12</v>
      </c>
      <c r="B24" s="166">
        <v>31</v>
      </c>
      <c r="C24" s="43" t="s">
        <v>72</v>
      </c>
      <c r="D24" s="186">
        <v>85414</v>
      </c>
      <c r="E24" s="44" t="s">
        <v>98</v>
      </c>
      <c r="F24" s="83" t="s">
        <v>59</v>
      </c>
      <c r="G24" s="197" t="s">
        <v>138</v>
      </c>
      <c r="H24" s="46">
        <v>153</v>
      </c>
      <c r="I24" s="47">
        <v>67</v>
      </c>
      <c r="J24" s="49">
        <v>87</v>
      </c>
      <c r="K24" s="46"/>
      <c r="L24" s="49"/>
      <c r="M24" s="41">
        <f t="shared" si="1"/>
        <v>307</v>
      </c>
      <c r="N24" s="42">
        <f t="shared" si="2"/>
        <v>12</v>
      </c>
      <c r="O24" s="21"/>
    </row>
    <row r="25" spans="1:15" ht="15.6" x14ac:dyDescent="0.25">
      <c r="A25" s="161">
        <f t="shared" si="0"/>
        <v>13</v>
      </c>
      <c r="B25" s="166">
        <v>26</v>
      </c>
      <c r="C25" s="43" t="s">
        <v>177</v>
      </c>
      <c r="D25" s="186">
        <v>118777</v>
      </c>
      <c r="E25" s="44" t="s">
        <v>85</v>
      </c>
      <c r="F25" s="60" t="s">
        <v>60</v>
      </c>
      <c r="G25" s="198" t="s">
        <v>139</v>
      </c>
      <c r="H25" s="46">
        <v>78</v>
      </c>
      <c r="I25" s="47">
        <v>100</v>
      </c>
      <c r="J25" s="49">
        <v>110</v>
      </c>
      <c r="K25" s="46"/>
      <c r="L25" s="49"/>
      <c r="M25" s="41">
        <f t="shared" si="1"/>
        <v>288</v>
      </c>
      <c r="N25" s="42">
        <f t="shared" si="2"/>
        <v>13</v>
      </c>
      <c r="O25" s="21"/>
    </row>
    <row r="26" spans="1:15" ht="15.6" x14ac:dyDescent="0.25">
      <c r="A26" s="161">
        <f t="shared" si="0"/>
        <v>14</v>
      </c>
      <c r="B26" s="166">
        <v>27</v>
      </c>
      <c r="C26" s="95" t="s">
        <v>191</v>
      </c>
      <c r="D26" s="203">
        <v>110248</v>
      </c>
      <c r="E26" s="44" t="s">
        <v>192</v>
      </c>
      <c r="F26" s="83" t="s">
        <v>59</v>
      </c>
      <c r="G26" s="275" t="s">
        <v>139</v>
      </c>
      <c r="H26" s="46">
        <v>103</v>
      </c>
      <c r="I26" s="47">
        <v>94</v>
      </c>
      <c r="J26" s="49">
        <v>86</v>
      </c>
      <c r="K26" s="46"/>
      <c r="L26" s="49"/>
      <c r="M26" s="41">
        <f t="shared" si="1"/>
        <v>283</v>
      </c>
      <c r="N26" s="42">
        <f t="shared" si="2"/>
        <v>14</v>
      </c>
      <c r="O26" s="21"/>
    </row>
    <row r="27" spans="1:15" ht="15.6" x14ac:dyDescent="0.25">
      <c r="A27" s="161">
        <f t="shared" si="0"/>
        <v>15</v>
      </c>
      <c r="B27" s="166">
        <v>3</v>
      </c>
      <c r="C27" s="95" t="s">
        <v>152</v>
      </c>
      <c r="D27" s="203">
        <v>109610</v>
      </c>
      <c r="E27" s="204" t="s">
        <v>153</v>
      </c>
      <c r="F27" s="60" t="s">
        <v>80</v>
      </c>
      <c r="G27" s="217" t="s">
        <v>139</v>
      </c>
      <c r="H27" s="46">
        <v>98</v>
      </c>
      <c r="I27" s="47">
        <v>67</v>
      </c>
      <c r="J27" s="49">
        <v>114</v>
      </c>
      <c r="K27" s="46"/>
      <c r="L27" s="49"/>
      <c r="M27" s="41">
        <f t="shared" si="1"/>
        <v>279</v>
      </c>
      <c r="N27" s="42">
        <f t="shared" si="2"/>
        <v>15</v>
      </c>
      <c r="O27" s="21"/>
    </row>
    <row r="28" spans="1:15" ht="15.6" x14ac:dyDescent="0.25">
      <c r="A28" s="161">
        <f t="shared" si="0"/>
        <v>16</v>
      </c>
      <c r="B28" s="166">
        <v>42</v>
      </c>
      <c r="C28" s="43" t="s">
        <v>171</v>
      </c>
      <c r="D28" s="186">
        <v>123224</v>
      </c>
      <c r="E28" s="44" t="s">
        <v>86</v>
      </c>
      <c r="F28" s="83" t="s">
        <v>60</v>
      </c>
      <c r="G28" s="276" t="s">
        <v>138</v>
      </c>
      <c r="H28" s="46">
        <v>91</v>
      </c>
      <c r="I28" s="47">
        <v>102</v>
      </c>
      <c r="J28" s="49">
        <v>85</v>
      </c>
      <c r="K28" s="46"/>
      <c r="L28" s="49"/>
      <c r="M28" s="41">
        <f t="shared" si="1"/>
        <v>278</v>
      </c>
      <c r="N28" s="42">
        <f t="shared" si="2"/>
        <v>16</v>
      </c>
      <c r="O28" s="21"/>
    </row>
    <row r="29" spans="1:15" ht="15.6" x14ac:dyDescent="0.25">
      <c r="A29" s="161">
        <f t="shared" si="0"/>
        <v>17</v>
      </c>
      <c r="B29" s="166">
        <v>19</v>
      </c>
      <c r="C29" s="43" t="s">
        <v>146</v>
      </c>
      <c r="D29" s="110">
        <v>92304</v>
      </c>
      <c r="E29" s="44" t="s">
        <v>93</v>
      </c>
      <c r="F29" s="83" t="s">
        <v>59</v>
      </c>
      <c r="G29" s="276" t="s">
        <v>139</v>
      </c>
      <c r="H29" s="46">
        <v>126</v>
      </c>
      <c r="I29" s="47">
        <v>86</v>
      </c>
      <c r="J29" s="49">
        <v>65</v>
      </c>
      <c r="K29" s="46"/>
      <c r="L29" s="49"/>
      <c r="M29" s="41">
        <f t="shared" si="1"/>
        <v>277</v>
      </c>
      <c r="N29" s="42">
        <f t="shared" si="2"/>
        <v>17</v>
      </c>
      <c r="O29" s="21"/>
    </row>
    <row r="30" spans="1:15" ht="15.6" x14ac:dyDescent="0.25">
      <c r="A30" s="161">
        <f t="shared" si="0"/>
        <v>18</v>
      </c>
      <c r="B30" s="166">
        <v>38</v>
      </c>
      <c r="C30" s="112" t="s">
        <v>64</v>
      </c>
      <c r="D30" s="186">
        <v>27177</v>
      </c>
      <c r="E30" s="44" t="s">
        <v>65</v>
      </c>
      <c r="F30" s="201" t="s">
        <v>66</v>
      </c>
      <c r="G30" s="357" t="s">
        <v>138</v>
      </c>
      <c r="H30" s="37">
        <v>103</v>
      </c>
      <c r="I30" s="38">
        <v>96</v>
      </c>
      <c r="J30" s="40">
        <v>75</v>
      </c>
      <c r="K30" s="37"/>
      <c r="L30" s="40"/>
      <c r="M30" s="41">
        <f t="shared" si="1"/>
        <v>274</v>
      </c>
      <c r="N30" s="42">
        <f t="shared" si="2"/>
        <v>18</v>
      </c>
      <c r="O30" s="21"/>
    </row>
    <row r="31" spans="1:15" ht="15.6" x14ac:dyDescent="0.25">
      <c r="A31" s="161">
        <f t="shared" si="0"/>
        <v>19</v>
      </c>
      <c r="B31" s="166">
        <v>41</v>
      </c>
      <c r="C31" s="43" t="s">
        <v>140</v>
      </c>
      <c r="D31" s="186">
        <v>27155</v>
      </c>
      <c r="E31" s="44" t="s">
        <v>81</v>
      </c>
      <c r="F31" s="83" t="s">
        <v>66</v>
      </c>
      <c r="G31" s="197" t="s">
        <v>138</v>
      </c>
      <c r="H31" s="46">
        <v>81</v>
      </c>
      <c r="I31" s="47">
        <v>90</v>
      </c>
      <c r="J31" s="49">
        <v>92</v>
      </c>
      <c r="K31" s="46"/>
      <c r="L31" s="49"/>
      <c r="M31" s="41">
        <f t="shared" si="1"/>
        <v>263</v>
      </c>
      <c r="N31" s="42">
        <f t="shared" si="2"/>
        <v>19</v>
      </c>
      <c r="O31" s="21"/>
    </row>
    <row r="32" spans="1:15" ht="15.6" x14ac:dyDescent="0.25">
      <c r="A32" s="161">
        <f t="shared" si="0"/>
        <v>20</v>
      </c>
      <c r="B32" s="166">
        <v>5</v>
      </c>
      <c r="C32" s="95" t="s">
        <v>156</v>
      </c>
      <c r="D32" s="203">
        <v>92346</v>
      </c>
      <c r="E32" s="204" t="s">
        <v>157</v>
      </c>
      <c r="F32" s="60" t="s">
        <v>80</v>
      </c>
      <c r="G32" s="217" t="s">
        <v>139</v>
      </c>
      <c r="H32" s="46">
        <v>92</v>
      </c>
      <c r="I32" s="47">
        <v>90</v>
      </c>
      <c r="J32" s="49">
        <v>77</v>
      </c>
      <c r="K32" s="46"/>
      <c r="L32" s="49"/>
      <c r="M32" s="41">
        <f t="shared" si="1"/>
        <v>259</v>
      </c>
      <c r="N32" s="42">
        <f t="shared" si="2"/>
        <v>20</v>
      </c>
      <c r="O32" s="21"/>
    </row>
    <row r="33" spans="1:15" ht="15.6" x14ac:dyDescent="0.25">
      <c r="A33" s="161">
        <f t="shared" si="0"/>
        <v>21</v>
      </c>
      <c r="B33" s="167">
        <v>34</v>
      </c>
      <c r="C33" s="95" t="s">
        <v>163</v>
      </c>
      <c r="D33" s="203">
        <v>29797</v>
      </c>
      <c r="E33" s="204">
        <v>3485</v>
      </c>
      <c r="F33" s="204" t="s">
        <v>161</v>
      </c>
      <c r="G33" s="217" t="s">
        <v>138</v>
      </c>
      <c r="H33" s="46">
        <v>116</v>
      </c>
      <c r="I33" s="47">
        <v>70</v>
      </c>
      <c r="J33" s="49">
        <v>71</v>
      </c>
      <c r="K33" s="46"/>
      <c r="L33" s="49"/>
      <c r="M33" s="41">
        <f t="shared" si="1"/>
        <v>257</v>
      </c>
      <c r="N33" s="42">
        <f t="shared" si="2"/>
        <v>21</v>
      </c>
      <c r="O33" s="21"/>
    </row>
    <row r="34" spans="1:15" ht="15.6" x14ac:dyDescent="0.25">
      <c r="A34" s="161">
        <f t="shared" si="0"/>
        <v>22</v>
      </c>
      <c r="B34" s="166">
        <v>30</v>
      </c>
      <c r="C34" s="34" t="s">
        <v>145</v>
      </c>
      <c r="D34" s="187">
        <v>85422</v>
      </c>
      <c r="E34" s="35" t="s">
        <v>90</v>
      </c>
      <c r="F34" s="83" t="s">
        <v>59</v>
      </c>
      <c r="G34" s="197" t="s">
        <v>139</v>
      </c>
      <c r="H34" s="50">
        <v>60</v>
      </c>
      <c r="I34" s="51">
        <v>65</v>
      </c>
      <c r="J34" s="53">
        <v>121</v>
      </c>
      <c r="K34" s="50"/>
      <c r="L34" s="53"/>
      <c r="M34" s="41">
        <f t="shared" si="1"/>
        <v>246</v>
      </c>
      <c r="N34" s="42">
        <f t="shared" si="2"/>
        <v>22</v>
      </c>
      <c r="O34" s="21"/>
    </row>
    <row r="35" spans="1:15" ht="15.6" x14ac:dyDescent="0.25">
      <c r="A35" s="161">
        <f t="shared" si="0"/>
        <v>23</v>
      </c>
      <c r="B35" s="274">
        <v>4</v>
      </c>
      <c r="C35" s="95" t="s">
        <v>154</v>
      </c>
      <c r="D35" s="203">
        <v>92347</v>
      </c>
      <c r="E35" s="204" t="s">
        <v>155</v>
      </c>
      <c r="F35" s="60" t="s">
        <v>80</v>
      </c>
      <c r="G35" s="209" t="s">
        <v>139</v>
      </c>
      <c r="H35" s="46">
        <v>79</v>
      </c>
      <c r="I35" s="47">
        <v>93</v>
      </c>
      <c r="J35" s="49">
        <v>58</v>
      </c>
      <c r="K35" s="46"/>
      <c r="L35" s="49"/>
      <c r="M35" s="41">
        <f t="shared" si="1"/>
        <v>230</v>
      </c>
      <c r="N35" s="42">
        <f t="shared" si="2"/>
        <v>23</v>
      </c>
      <c r="O35" s="21"/>
    </row>
    <row r="36" spans="1:15" ht="15.6" x14ac:dyDescent="0.25">
      <c r="A36" s="161">
        <f t="shared" si="0"/>
        <v>24</v>
      </c>
      <c r="B36" s="165">
        <v>28</v>
      </c>
      <c r="C36" s="43" t="s">
        <v>142</v>
      </c>
      <c r="D36" s="110">
        <v>92307</v>
      </c>
      <c r="E36" s="44" t="s">
        <v>87</v>
      </c>
      <c r="F36" s="83" t="s">
        <v>59</v>
      </c>
      <c r="G36" s="197" t="s">
        <v>139</v>
      </c>
      <c r="H36" s="37">
        <v>78</v>
      </c>
      <c r="I36" s="38">
        <v>82</v>
      </c>
      <c r="J36" s="40">
        <v>64</v>
      </c>
      <c r="K36" s="37"/>
      <c r="L36" s="40"/>
      <c r="M36" s="41">
        <f t="shared" si="1"/>
        <v>224</v>
      </c>
      <c r="N36" s="42">
        <f t="shared" si="2"/>
        <v>24</v>
      </c>
      <c r="O36" s="21"/>
    </row>
    <row r="37" spans="1:15" ht="15.6" x14ac:dyDescent="0.25">
      <c r="A37" s="161">
        <f t="shared" si="0"/>
        <v>25</v>
      </c>
      <c r="B37" s="166">
        <v>39</v>
      </c>
      <c r="C37" s="54" t="s">
        <v>69</v>
      </c>
      <c r="D37" s="187">
        <v>27179</v>
      </c>
      <c r="E37" s="60" t="s">
        <v>70</v>
      </c>
      <c r="F37" s="60" t="s">
        <v>66</v>
      </c>
      <c r="G37" s="198" t="s">
        <v>138</v>
      </c>
      <c r="H37" s="46">
        <v>106</v>
      </c>
      <c r="I37" s="47">
        <v>113</v>
      </c>
      <c r="J37" s="49">
        <v>0</v>
      </c>
      <c r="K37" s="37"/>
      <c r="L37" s="40"/>
      <c r="M37" s="41">
        <f t="shared" si="1"/>
        <v>219</v>
      </c>
      <c r="N37" s="42">
        <f t="shared" si="2"/>
        <v>25</v>
      </c>
      <c r="O37" s="21"/>
    </row>
    <row r="38" spans="1:15" ht="15.6" x14ac:dyDescent="0.25">
      <c r="A38" s="161">
        <f t="shared" si="0"/>
        <v>26</v>
      </c>
      <c r="B38" s="166">
        <v>32</v>
      </c>
      <c r="C38" s="95" t="s">
        <v>160</v>
      </c>
      <c r="D38" s="203">
        <v>29741</v>
      </c>
      <c r="E38" s="204">
        <v>2848</v>
      </c>
      <c r="F38" s="204" t="s">
        <v>161</v>
      </c>
      <c r="G38" s="217" t="s">
        <v>138</v>
      </c>
      <c r="H38" s="46">
        <v>65</v>
      </c>
      <c r="I38" s="47">
        <v>67</v>
      </c>
      <c r="J38" s="49">
        <v>78</v>
      </c>
      <c r="K38" s="46"/>
      <c r="L38" s="49"/>
      <c r="M38" s="41">
        <f t="shared" si="1"/>
        <v>210</v>
      </c>
      <c r="N38" s="42">
        <f t="shared" si="2"/>
        <v>26</v>
      </c>
      <c r="O38" s="21"/>
    </row>
    <row r="39" spans="1:15" ht="15.6" x14ac:dyDescent="0.25">
      <c r="A39" s="161">
        <f t="shared" si="0"/>
        <v>27</v>
      </c>
      <c r="B39" s="166">
        <v>16</v>
      </c>
      <c r="C39" s="34" t="s">
        <v>143</v>
      </c>
      <c r="D39" s="187">
        <v>85411</v>
      </c>
      <c r="E39" s="35" t="s">
        <v>92</v>
      </c>
      <c r="F39" s="83" t="s">
        <v>59</v>
      </c>
      <c r="G39" s="276" t="s">
        <v>139</v>
      </c>
      <c r="H39" s="50">
        <v>55</v>
      </c>
      <c r="I39" s="51">
        <v>79</v>
      </c>
      <c r="J39" s="53">
        <v>68</v>
      </c>
      <c r="K39" s="50"/>
      <c r="L39" s="53"/>
      <c r="M39" s="41">
        <f t="shared" si="1"/>
        <v>202</v>
      </c>
      <c r="N39" s="42">
        <f t="shared" si="2"/>
        <v>27</v>
      </c>
      <c r="O39" s="21"/>
    </row>
    <row r="40" spans="1:15" ht="15.6" x14ac:dyDescent="0.25">
      <c r="A40" s="161">
        <f t="shared" si="0"/>
        <v>28</v>
      </c>
      <c r="B40" s="166">
        <v>33</v>
      </c>
      <c r="C40" s="95" t="s">
        <v>162</v>
      </c>
      <c r="D40" s="203">
        <v>109357</v>
      </c>
      <c r="E40" s="204">
        <v>4145</v>
      </c>
      <c r="F40" s="204" t="s">
        <v>161</v>
      </c>
      <c r="G40" s="209" t="s">
        <v>138</v>
      </c>
      <c r="H40" s="46">
        <v>66</v>
      </c>
      <c r="I40" s="47">
        <v>65</v>
      </c>
      <c r="J40" s="49">
        <v>69</v>
      </c>
      <c r="K40" s="46"/>
      <c r="L40" s="49"/>
      <c r="M40" s="41">
        <f t="shared" si="1"/>
        <v>200</v>
      </c>
      <c r="N40" s="42">
        <f t="shared" si="2"/>
        <v>28</v>
      </c>
      <c r="O40" s="21"/>
    </row>
    <row r="41" spans="1:15" ht="15.6" x14ac:dyDescent="0.25">
      <c r="A41" s="161">
        <f t="shared" si="0"/>
        <v>29</v>
      </c>
      <c r="B41" s="91">
        <v>6</v>
      </c>
      <c r="C41" s="205" t="s">
        <v>158</v>
      </c>
      <c r="D41" s="206">
        <v>92338</v>
      </c>
      <c r="E41" s="92" t="s">
        <v>159</v>
      </c>
      <c r="F41" s="106" t="s">
        <v>80</v>
      </c>
      <c r="G41" s="358" t="s">
        <v>138</v>
      </c>
      <c r="H41" s="46">
        <v>0</v>
      </c>
      <c r="I41" s="47">
        <v>72</v>
      </c>
      <c r="J41" s="49">
        <v>126</v>
      </c>
      <c r="K41" s="46"/>
      <c r="L41" s="49"/>
      <c r="M41" s="41">
        <f t="shared" si="1"/>
        <v>198</v>
      </c>
      <c r="N41" s="42">
        <f t="shared" si="2"/>
        <v>29</v>
      </c>
      <c r="O41" s="21"/>
    </row>
    <row r="42" spans="1:15" ht="15.6" x14ac:dyDescent="0.25">
      <c r="A42" s="161">
        <f t="shared" si="0"/>
        <v>30</v>
      </c>
      <c r="B42" s="166">
        <v>15</v>
      </c>
      <c r="C42" s="43" t="s">
        <v>141</v>
      </c>
      <c r="D42" s="110">
        <v>85418</v>
      </c>
      <c r="E42" s="44" t="s">
        <v>91</v>
      </c>
      <c r="F42" s="83" t="s">
        <v>59</v>
      </c>
      <c r="G42" s="276" t="s">
        <v>138</v>
      </c>
      <c r="H42" s="46">
        <v>79</v>
      </c>
      <c r="I42" s="47">
        <v>106</v>
      </c>
      <c r="J42" s="49">
        <v>0</v>
      </c>
      <c r="K42" s="46"/>
      <c r="L42" s="49"/>
      <c r="M42" s="41">
        <f t="shared" si="1"/>
        <v>185</v>
      </c>
      <c r="N42" s="42">
        <f t="shared" si="2"/>
        <v>30</v>
      </c>
      <c r="O42" s="21"/>
    </row>
    <row r="43" spans="1:15" ht="15.6" x14ac:dyDescent="0.25">
      <c r="A43" s="161">
        <f t="shared" si="0"/>
        <v>31</v>
      </c>
      <c r="B43" s="167">
        <v>36</v>
      </c>
      <c r="C43" s="95" t="s">
        <v>196</v>
      </c>
      <c r="D43" s="203">
        <v>21234</v>
      </c>
      <c r="E43" s="204" t="s">
        <v>197</v>
      </c>
      <c r="F43" s="204" t="s">
        <v>198</v>
      </c>
      <c r="G43" s="217" t="s">
        <v>138</v>
      </c>
      <c r="H43" s="46">
        <v>139</v>
      </c>
      <c r="I43" s="47">
        <v>0</v>
      </c>
      <c r="J43" s="49">
        <v>39</v>
      </c>
      <c r="K43" s="46"/>
      <c r="L43" s="49"/>
      <c r="M43" s="41">
        <f t="shared" si="1"/>
        <v>178</v>
      </c>
      <c r="N43" s="42">
        <f t="shared" si="2"/>
        <v>31</v>
      </c>
      <c r="O43" s="21"/>
    </row>
    <row r="44" spans="1:15" ht="15.6" x14ac:dyDescent="0.25">
      <c r="A44" s="161">
        <f t="shared" si="0"/>
        <v>32</v>
      </c>
      <c r="B44" s="166">
        <v>2</v>
      </c>
      <c r="C44" s="95" t="s">
        <v>150</v>
      </c>
      <c r="D44" s="203">
        <v>109608</v>
      </c>
      <c r="E44" s="204" t="s">
        <v>151</v>
      </c>
      <c r="F44" s="60" t="s">
        <v>80</v>
      </c>
      <c r="G44" s="217" t="s">
        <v>139</v>
      </c>
      <c r="H44" s="46">
        <v>0</v>
      </c>
      <c r="I44" s="47">
        <v>79</v>
      </c>
      <c r="J44" s="49">
        <v>63</v>
      </c>
      <c r="K44" s="46"/>
      <c r="L44" s="49"/>
      <c r="M44" s="41">
        <f t="shared" si="1"/>
        <v>142</v>
      </c>
      <c r="N44" s="42">
        <f t="shared" si="2"/>
        <v>32</v>
      </c>
      <c r="O44" s="21"/>
    </row>
    <row r="45" spans="1:15" ht="15.6" x14ac:dyDescent="0.25">
      <c r="A45" s="161">
        <f t="shared" si="0"/>
        <v>33</v>
      </c>
      <c r="B45" s="248">
        <v>17</v>
      </c>
      <c r="C45" s="249" t="s">
        <v>144</v>
      </c>
      <c r="D45" s="286">
        <v>85410</v>
      </c>
      <c r="E45" s="250" t="s">
        <v>94</v>
      </c>
      <c r="F45" s="251" t="s">
        <v>59</v>
      </c>
      <c r="G45" s="126" t="s">
        <v>139</v>
      </c>
      <c r="H45" s="46">
        <v>0</v>
      </c>
      <c r="I45" s="47">
        <v>78</v>
      </c>
      <c r="J45" s="49">
        <v>0</v>
      </c>
      <c r="K45" s="46"/>
      <c r="L45" s="49"/>
      <c r="M45" s="41">
        <f t="shared" si="1"/>
        <v>78</v>
      </c>
      <c r="N45" s="42">
        <f t="shared" si="2"/>
        <v>33</v>
      </c>
      <c r="O45" s="21"/>
    </row>
    <row r="46" spans="1:15" ht="15.6" x14ac:dyDescent="0.25">
      <c r="A46" s="161">
        <f t="shared" si="0"/>
        <v>34</v>
      </c>
      <c r="B46" s="274">
        <v>20</v>
      </c>
      <c r="C46" s="95" t="s">
        <v>189</v>
      </c>
      <c r="D46" s="203">
        <v>109424</v>
      </c>
      <c r="E46" s="44" t="s">
        <v>190</v>
      </c>
      <c r="F46" s="83" t="s">
        <v>59</v>
      </c>
      <c r="G46" s="275" t="s">
        <v>138</v>
      </c>
      <c r="H46" s="46">
        <v>52</v>
      </c>
      <c r="I46" s="47">
        <v>0</v>
      </c>
      <c r="J46" s="49">
        <v>0</v>
      </c>
      <c r="K46" s="46"/>
      <c r="L46" s="49"/>
      <c r="M46" s="41">
        <f t="shared" si="1"/>
        <v>52</v>
      </c>
      <c r="N46" s="42">
        <f t="shared" si="2"/>
        <v>34</v>
      </c>
      <c r="O46" s="21"/>
    </row>
    <row r="47" spans="1:15" ht="15.6" x14ac:dyDescent="0.25">
      <c r="A47" s="161">
        <f t="shared" si="0"/>
        <v>35</v>
      </c>
      <c r="B47" s="166">
        <v>21</v>
      </c>
      <c r="C47" s="95" t="s">
        <v>195</v>
      </c>
      <c r="D47" s="203">
        <v>92305</v>
      </c>
      <c r="E47" s="204" t="s">
        <v>95</v>
      </c>
      <c r="F47" s="60" t="s">
        <v>59</v>
      </c>
      <c r="G47" s="355" t="s">
        <v>139</v>
      </c>
      <c r="H47" s="46">
        <v>48</v>
      </c>
      <c r="I47" s="47">
        <v>0</v>
      </c>
      <c r="J47" s="49">
        <v>0</v>
      </c>
      <c r="K47" s="55"/>
      <c r="L47" s="56"/>
      <c r="M47" s="41">
        <f t="shared" si="1"/>
        <v>48</v>
      </c>
      <c r="N47" s="42">
        <f t="shared" si="2"/>
        <v>35</v>
      </c>
      <c r="O47" s="21"/>
    </row>
    <row r="48" spans="1:15" x14ac:dyDescent="0.25">
      <c r="B48" s="21"/>
    </row>
    <row r="49" spans="1:13" ht="18" x14ac:dyDescent="0.35">
      <c r="B49" s="14"/>
      <c r="D49" s="115"/>
      <c r="H49" s="119" t="s">
        <v>27</v>
      </c>
    </row>
    <row r="50" spans="1:13" ht="18" x14ac:dyDescent="0.35">
      <c r="B50" s="14"/>
      <c r="D50" s="115"/>
      <c r="H50" s="119"/>
    </row>
    <row r="51" spans="1:13" ht="15.6" x14ac:dyDescent="0.25">
      <c r="A51" s="4" t="s">
        <v>133</v>
      </c>
      <c r="B51" s="102"/>
      <c r="C51" s="4"/>
      <c r="D51" s="108"/>
      <c r="E51" s="4"/>
      <c r="F51" s="129"/>
      <c r="G51" s="67" t="s">
        <v>29</v>
      </c>
      <c r="I51" s="64"/>
      <c r="J51" s="70"/>
      <c r="K51" s="129"/>
      <c r="L51" s="129"/>
      <c r="M51" s="130"/>
    </row>
    <row r="52" spans="1:13" ht="15.6" x14ac:dyDescent="0.25">
      <c r="A52" s="3"/>
      <c r="B52" s="129"/>
      <c r="C52" s="67"/>
      <c r="D52" s="107"/>
      <c r="E52" s="11"/>
      <c r="F52" s="129"/>
      <c r="G52" s="129"/>
      <c r="H52" s="129"/>
      <c r="I52" s="129"/>
      <c r="K52" s="129"/>
      <c r="L52" s="129"/>
      <c r="M52" s="130"/>
    </row>
    <row r="53" spans="1:13" ht="15.6" x14ac:dyDescent="0.25">
      <c r="A53" s="70" t="s">
        <v>203</v>
      </c>
      <c r="B53" s="129"/>
      <c r="C53" s="70"/>
      <c r="D53" s="116"/>
      <c r="E53" s="70"/>
      <c r="F53" s="129"/>
      <c r="G53" s="67" t="s">
        <v>168</v>
      </c>
      <c r="I53" s="129"/>
      <c r="J53" s="67"/>
      <c r="K53" s="129"/>
      <c r="L53" s="129"/>
      <c r="M53" s="130"/>
    </row>
    <row r="54" spans="1:13" ht="15.6" x14ac:dyDescent="0.3">
      <c r="A54" s="127"/>
      <c r="B54" s="4"/>
      <c r="C54" s="72"/>
      <c r="D54" s="117"/>
      <c r="E54" s="73"/>
      <c r="F54" s="129"/>
      <c r="G54" s="129"/>
      <c r="H54" s="11"/>
      <c r="I54" s="129"/>
      <c r="J54" s="68"/>
      <c r="K54" s="129"/>
      <c r="L54" s="129"/>
      <c r="M54" s="130"/>
    </row>
    <row r="55" spans="1:13" ht="15.6" x14ac:dyDescent="0.25">
      <c r="A55" s="4" t="s">
        <v>134</v>
      </c>
      <c r="B55" s="67"/>
      <c r="C55" s="4"/>
      <c r="D55" s="108"/>
      <c r="E55" s="4"/>
      <c r="F55" s="129"/>
      <c r="G55" s="70" t="s">
        <v>28</v>
      </c>
      <c r="I55" s="129"/>
      <c r="J55" s="67"/>
      <c r="K55" s="129"/>
      <c r="L55" s="129"/>
      <c r="M55" s="130"/>
    </row>
  </sheetData>
  <sheetProtection algorithmName="SHA-512" hashValue="tkeEL51EQgH2g+U2FlnimP6Msm8xC3VefIC30yn+ufgxMr/uYXwojqlcmhxmMqnJtfAuUK9GmfcI7FfZM7HLKQ==" saltValue="Es3Kjzn48jpT91KChpI1Rw==" spinCount="100000" sheet="1" objects="1" scenarios="1"/>
  <autoFilter ref="B11:N12">
    <filterColumn colId="6" showButton="0"/>
    <filterColumn colId="7" showButton="0"/>
    <filterColumn colId="9" showButton="0"/>
    <sortState ref="B14:N48">
      <sortCondition ref="N11:N12"/>
    </sortState>
  </autoFilter>
  <mergeCells count="23">
    <mergeCell ref="C1:J1"/>
    <mergeCell ref="K1:M1"/>
    <mergeCell ref="C2:J2"/>
    <mergeCell ref="K2:M2"/>
    <mergeCell ref="C3:J3"/>
    <mergeCell ref="C4:J4"/>
    <mergeCell ref="K4:M4"/>
    <mergeCell ref="K5:N5"/>
    <mergeCell ref="C6:J6"/>
    <mergeCell ref="K6:N6"/>
    <mergeCell ref="M11:M12"/>
    <mergeCell ref="N11:N12"/>
    <mergeCell ref="C7:J7"/>
    <mergeCell ref="A9:N9"/>
    <mergeCell ref="A11:A12"/>
    <mergeCell ref="B11:B12"/>
    <mergeCell ref="C11:C12"/>
    <mergeCell ref="D11:D12"/>
    <mergeCell ref="E11:E12"/>
    <mergeCell ref="F11:F12"/>
    <mergeCell ref="H11:J11"/>
    <mergeCell ref="K11:L11"/>
    <mergeCell ref="G11:G12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>
    <tabColor rgb="FFFFC000"/>
    <pageSetUpPr fitToPage="1"/>
  </sheetPr>
  <dimension ref="A1:O56"/>
  <sheetViews>
    <sheetView zoomScaleNormal="100" zoomScaleSheetLayoutView="100" workbookViewId="0">
      <selection activeCell="A9" sqref="A9:N9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8" width="20" style="21" customWidth="1"/>
    <col min="9" max="9" width="9" style="21" customWidth="1"/>
    <col min="10" max="11" width="5.6640625" style="21" customWidth="1"/>
    <col min="12" max="12" width="8" style="21" customWidth="1"/>
    <col min="13" max="13" width="7.88671875" style="21" customWidth="1"/>
    <col min="14" max="14" width="7.88671875" style="69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166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114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3"/>
    </row>
    <row r="5" spans="1:15" ht="13.95" customHeight="1" x14ac:dyDescent="0.25">
      <c r="A5" s="11"/>
      <c r="B5" s="11"/>
      <c r="C5" s="11"/>
      <c r="D5" s="11"/>
      <c r="E5" s="11"/>
      <c r="F5" s="11"/>
      <c r="G5" s="195"/>
      <c r="H5" s="11"/>
      <c r="I5" s="11"/>
      <c r="J5" s="11"/>
      <c r="K5" s="390" t="s">
        <v>207</v>
      </c>
      <c r="L5" s="390"/>
      <c r="M5" s="390"/>
      <c r="N5" s="390"/>
      <c r="O5" s="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2.2" customHeight="1" x14ac:dyDescent="0.25">
      <c r="A9" s="393" t="s">
        <v>38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"/>
    </row>
    <row r="10" spans="1:15" ht="13.95" customHeight="1" thickBot="1" x14ac:dyDescent="0.4">
      <c r="A10" s="1"/>
      <c r="B10" s="14"/>
      <c r="C10" s="15"/>
      <c r="D10" s="16"/>
      <c r="E10" s="17"/>
      <c r="F10" s="17"/>
      <c r="G10" s="17"/>
      <c r="H10" s="17"/>
      <c r="I10" s="18"/>
      <c r="J10" s="19"/>
      <c r="K10" s="19"/>
      <c r="L10" s="19"/>
      <c r="M10" s="19"/>
      <c r="N10" s="20"/>
    </row>
    <row r="11" spans="1:15" ht="13.2" customHeight="1" x14ac:dyDescent="0.25">
      <c r="A11" s="396" t="s">
        <v>19</v>
      </c>
      <c r="B11" s="386" t="s">
        <v>20</v>
      </c>
      <c r="C11" s="373" t="s">
        <v>21</v>
      </c>
      <c r="D11" s="398" t="s">
        <v>56</v>
      </c>
      <c r="E11" s="400" t="s">
        <v>178</v>
      </c>
      <c r="F11" s="398" t="s">
        <v>179</v>
      </c>
      <c r="G11" s="398" t="s">
        <v>136</v>
      </c>
      <c r="H11" s="406" t="s">
        <v>39</v>
      </c>
      <c r="I11" s="408" t="s">
        <v>40</v>
      </c>
      <c r="J11" s="410" t="s">
        <v>33</v>
      </c>
      <c r="K11" s="403"/>
      <c r="L11" s="411" t="s">
        <v>41</v>
      </c>
      <c r="M11" s="404" t="s">
        <v>35</v>
      </c>
      <c r="N11" s="396" t="s">
        <v>36</v>
      </c>
    </row>
    <row r="12" spans="1:15" ht="13.8" thickBot="1" x14ac:dyDescent="0.3">
      <c r="A12" s="397"/>
      <c r="B12" s="387"/>
      <c r="C12" s="377"/>
      <c r="D12" s="399"/>
      <c r="E12" s="401"/>
      <c r="F12" s="399"/>
      <c r="G12" s="399"/>
      <c r="H12" s="407"/>
      <c r="I12" s="409"/>
      <c r="J12" s="158">
        <v>1</v>
      </c>
      <c r="K12" s="24">
        <v>2</v>
      </c>
      <c r="L12" s="412"/>
      <c r="M12" s="405"/>
      <c r="N12" s="397"/>
    </row>
    <row r="13" spans="1:15" ht="15.6" x14ac:dyDescent="0.25">
      <c r="A13" s="170">
        <f t="shared" ref="A13:A23" si="0">A12+1</f>
        <v>1</v>
      </c>
      <c r="B13" s="166">
        <v>30</v>
      </c>
      <c r="C13" s="34" t="s">
        <v>145</v>
      </c>
      <c r="D13" s="187">
        <v>85422</v>
      </c>
      <c r="E13" s="35" t="s">
        <v>90</v>
      </c>
      <c r="F13" s="83" t="s">
        <v>59</v>
      </c>
      <c r="G13" s="197" t="s">
        <v>139</v>
      </c>
      <c r="H13" s="227" t="s">
        <v>101</v>
      </c>
      <c r="I13" s="159">
        <v>372</v>
      </c>
      <c r="J13" s="87">
        <v>113</v>
      </c>
      <c r="K13" s="29"/>
      <c r="L13" s="32">
        <f t="shared" ref="L13:L23" si="1">MAX(J13,K13)</f>
        <v>113</v>
      </c>
      <c r="M13" s="163">
        <f t="shared" ref="M13:M23" si="2">IF(L13&gt;0,I13+L13,IF(L13=0,0,0))</f>
        <v>485</v>
      </c>
      <c r="N13" s="33">
        <f t="shared" ref="N13:N23" si="3">RANK(M13,M$13:M$23)</f>
        <v>1</v>
      </c>
    </row>
    <row r="14" spans="1:15" ht="15.6" x14ac:dyDescent="0.25">
      <c r="A14" s="161">
        <f t="shared" si="0"/>
        <v>2</v>
      </c>
      <c r="B14" s="166">
        <v>24</v>
      </c>
      <c r="C14" s="95" t="s">
        <v>71</v>
      </c>
      <c r="D14" s="111">
        <v>76176</v>
      </c>
      <c r="E14" s="58" t="s">
        <v>88</v>
      </c>
      <c r="F14" s="60" t="s">
        <v>59</v>
      </c>
      <c r="G14" s="198" t="s">
        <v>138</v>
      </c>
      <c r="H14" s="228" t="s">
        <v>106</v>
      </c>
      <c r="I14" s="160">
        <v>336</v>
      </c>
      <c r="J14" s="90">
        <v>139</v>
      </c>
      <c r="K14" s="49"/>
      <c r="L14" s="41">
        <f t="shared" si="1"/>
        <v>139</v>
      </c>
      <c r="M14" s="164">
        <f t="shared" si="2"/>
        <v>475</v>
      </c>
      <c r="N14" s="42">
        <f t="shared" si="3"/>
        <v>2</v>
      </c>
    </row>
    <row r="15" spans="1:15" ht="15.6" x14ac:dyDescent="0.3">
      <c r="A15" s="161">
        <f t="shared" si="0"/>
        <v>3</v>
      </c>
      <c r="B15" s="166">
        <v>9</v>
      </c>
      <c r="C15" s="224" t="s">
        <v>175</v>
      </c>
      <c r="D15" s="203">
        <v>124071</v>
      </c>
      <c r="E15" s="204" t="s">
        <v>176</v>
      </c>
      <c r="F15" s="204" t="s">
        <v>60</v>
      </c>
      <c r="G15" s="126" t="s">
        <v>138</v>
      </c>
      <c r="H15" s="45" t="s">
        <v>202</v>
      </c>
      <c r="I15" s="160">
        <v>333</v>
      </c>
      <c r="J15" s="90">
        <v>0</v>
      </c>
      <c r="K15" s="49">
        <v>136</v>
      </c>
      <c r="L15" s="41">
        <f t="shared" si="1"/>
        <v>136</v>
      </c>
      <c r="M15" s="164">
        <f t="shared" si="2"/>
        <v>469</v>
      </c>
      <c r="N15" s="42">
        <f t="shared" si="3"/>
        <v>3</v>
      </c>
    </row>
    <row r="16" spans="1:15" ht="15.6" x14ac:dyDescent="0.25">
      <c r="A16" s="161">
        <f t="shared" si="0"/>
        <v>4</v>
      </c>
      <c r="B16" s="165">
        <v>31</v>
      </c>
      <c r="C16" s="43" t="s">
        <v>72</v>
      </c>
      <c r="D16" s="186">
        <v>85414</v>
      </c>
      <c r="E16" s="44" t="s">
        <v>98</v>
      </c>
      <c r="F16" s="83" t="s">
        <v>59</v>
      </c>
      <c r="G16" s="197" t="s">
        <v>138</v>
      </c>
      <c r="H16" s="83" t="s">
        <v>105</v>
      </c>
      <c r="I16" s="161">
        <v>367</v>
      </c>
      <c r="J16" s="90">
        <v>83</v>
      </c>
      <c r="K16" s="49"/>
      <c r="L16" s="41">
        <f t="shared" si="1"/>
        <v>83</v>
      </c>
      <c r="M16" s="164">
        <f t="shared" si="2"/>
        <v>450</v>
      </c>
      <c r="N16" s="42">
        <f t="shared" si="3"/>
        <v>4</v>
      </c>
    </row>
    <row r="17" spans="1:14" ht="15.6" x14ac:dyDescent="0.25">
      <c r="A17" s="161">
        <f t="shared" si="0"/>
        <v>5</v>
      </c>
      <c r="B17" s="166">
        <v>19</v>
      </c>
      <c r="C17" s="43" t="s">
        <v>146</v>
      </c>
      <c r="D17" s="110">
        <v>92304</v>
      </c>
      <c r="E17" s="44" t="s">
        <v>93</v>
      </c>
      <c r="F17" s="83" t="s">
        <v>59</v>
      </c>
      <c r="G17" s="197" t="s">
        <v>139</v>
      </c>
      <c r="H17" s="83" t="s">
        <v>104</v>
      </c>
      <c r="I17" s="160">
        <v>340</v>
      </c>
      <c r="J17" s="90">
        <v>77</v>
      </c>
      <c r="K17" s="49"/>
      <c r="L17" s="41">
        <f t="shared" si="1"/>
        <v>77</v>
      </c>
      <c r="M17" s="164">
        <f t="shared" si="2"/>
        <v>417</v>
      </c>
      <c r="N17" s="42">
        <f t="shared" si="3"/>
        <v>5</v>
      </c>
    </row>
    <row r="18" spans="1:14" ht="15.6" x14ac:dyDescent="0.25">
      <c r="A18" s="161">
        <f t="shared" si="0"/>
        <v>6</v>
      </c>
      <c r="B18" s="166">
        <v>25</v>
      </c>
      <c r="C18" s="43" t="s">
        <v>82</v>
      </c>
      <c r="D18" s="186">
        <v>85413</v>
      </c>
      <c r="E18" s="44" t="s">
        <v>89</v>
      </c>
      <c r="F18" s="60" t="s">
        <v>59</v>
      </c>
      <c r="G18" s="315" t="s">
        <v>138</v>
      </c>
      <c r="H18" s="226" t="s">
        <v>100</v>
      </c>
      <c r="I18" s="160">
        <v>302</v>
      </c>
      <c r="J18" s="88">
        <v>97</v>
      </c>
      <c r="K18" s="40"/>
      <c r="L18" s="41">
        <f t="shared" si="1"/>
        <v>97</v>
      </c>
      <c r="M18" s="164">
        <f t="shared" si="2"/>
        <v>399</v>
      </c>
      <c r="N18" s="42">
        <f t="shared" si="3"/>
        <v>6</v>
      </c>
    </row>
    <row r="19" spans="1:14" ht="15.6" x14ac:dyDescent="0.25">
      <c r="A19" s="161">
        <f t="shared" si="0"/>
        <v>7</v>
      </c>
      <c r="B19" s="166">
        <v>28</v>
      </c>
      <c r="C19" s="43" t="s">
        <v>142</v>
      </c>
      <c r="D19" s="110">
        <v>92307</v>
      </c>
      <c r="E19" s="44" t="s">
        <v>87</v>
      </c>
      <c r="F19" s="83" t="s">
        <v>59</v>
      </c>
      <c r="G19" s="276" t="s">
        <v>139</v>
      </c>
      <c r="H19" s="225" t="s">
        <v>103</v>
      </c>
      <c r="I19" s="162">
        <v>320</v>
      </c>
      <c r="J19" s="91">
        <v>67</v>
      </c>
      <c r="K19" s="53"/>
      <c r="L19" s="41">
        <f t="shared" si="1"/>
        <v>67</v>
      </c>
      <c r="M19" s="164">
        <f t="shared" si="2"/>
        <v>387</v>
      </c>
      <c r="N19" s="42">
        <f t="shared" si="3"/>
        <v>7</v>
      </c>
    </row>
    <row r="20" spans="1:14" ht="15.6" x14ac:dyDescent="0.25">
      <c r="A20" s="161">
        <f t="shared" si="0"/>
        <v>8</v>
      </c>
      <c r="B20" s="166">
        <v>27</v>
      </c>
      <c r="C20" s="95" t="s">
        <v>191</v>
      </c>
      <c r="D20" s="203">
        <v>110248</v>
      </c>
      <c r="E20" s="44" t="s">
        <v>192</v>
      </c>
      <c r="F20" s="83" t="s">
        <v>59</v>
      </c>
      <c r="G20" s="275" t="s">
        <v>139</v>
      </c>
      <c r="H20" s="226" t="s">
        <v>100</v>
      </c>
      <c r="I20" s="160">
        <v>298</v>
      </c>
      <c r="J20" s="90">
        <v>68</v>
      </c>
      <c r="K20" s="49"/>
      <c r="L20" s="41">
        <f t="shared" si="1"/>
        <v>68</v>
      </c>
      <c r="M20" s="164">
        <f t="shared" si="2"/>
        <v>366</v>
      </c>
      <c r="N20" s="42">
        <f t="shared" si="3"/>
        <v>8</v>
      </c>
    </row>
    <row r="21" spans="1:14" ht="15.6" x14ac:dyDescent="0.25">
      <c r="A21" s="161">
        <f t="shared" si="0"/>
        <v>9</v>
      </c>
      <c r="B21" s="166">
        <v>29</v>
      </c>
      <c r="C21" s="95" t="s">
        <v>193</v>
      </c>
      <c r="D21" s="203">
        <v>125786</v>
      </c>
      <c r="E21" s="44" t="s">
        <v>194</v>
      </c>
      <c r="F21" s="83" t="s">
        <v>59</v>
      </c>
      <c r="G21" s="197" t="s">
        <v>139</v>
      </c>
      <c r="H21" s="83" t="s">
        <v>102</v>
      </c>
      <c r="I21" s="160">
        <v>303</v>
      </c>
      <c r="J21" s="90">
        <v>55</v>
      </c>
      <c r="K21" s="49"/>
      <c r="L21" s="41">
        <f t="shared" si="1"/>
        <v>55</v>
      </c>
      <c r="M21" s="164">
        <f t="shared" si="2"/>
        <v>358</v>
      </c>
      <c r="N21" s="42">
        <f t="shared" si="3"/>
        <v>9</v>
      </c>
    </row>
    <row r="22" spans="1:14" ht="15.6" x14ac:dyDescent="0.25">
      <c r="A22" s="161">
        <f t="shared" si="0"/>
        <v>10</v>
      </c>
      <c r="B22" s="166">
        <v>16</v>
      </c>
      <c r="C22" s="34" t="s">
        <v>143</v>
      </c>
      <c r="D22" s="187">
        <v>85411</v>
      </c>
      <c r="E22" s="35" t="s">
        <v>92</v>
      </c>
      <c r="F22" s="83" t="s">
        <v>59</v>
      </c>
      <c r="G22" s="197" t="s">
        <v>139</v>
      </c>
      <c r="H22" s="83" t="s">
        <v>102</v>
      </c>
      <c r="I22" s="162">
        <v>272</v>
      </c>
      <c r="J22" s="91">
        <v>67</v>
      </c>
      <c r="K22" s="53"/>
      <c r="L22" s="41">
        <f t="shared" si="1"/>
        <v>67</v>
      </c>
      <c r="M22" s="164">
        <f t="shared" si="2"/>
        <v>339</v>
      </c>
      <c r="N22" s="133">
        <f t="shared" si="3"/>
        <v>10</v>
      </c>
    </row>
    <row r="23" spans="1:14" ht="15.6" x14ac:dyDescent="0.25">
      <c r="A23" s="161">
        <f t="shared" si="0"/>
        <v>11</v>
      </c>
      <c r="B23" s="166">
        <v>17</v>
      </c>
      <c r="C23" s="34" t="s">
        <v>144</v>
      </c>
      <c r="D23" s="187">
        <v>85410</v>
      </c>
      <c r="E23" s="35" t="s">
        <v>94</v>
      </c>
      <c r="F23" s="60" t="s">
        <v>59</v>
      </c>
      <c r="G23" s="217" t="s">
        <v>139</v>
      </c>
      <c r="H23" s="83" t="s">
        <v>102</v>
      </c>
      <c r="I23" s="160">
        <v>236</v>
      </c>
      <c r="J23" s="90">
        <v>66</v>
      </c>
      <c r="K23" s="49"/>
      <c r="L23" s="41">
        <f t="shared" si="1"/>
        <v>66</v>
      </c>
      <c r="M23" s="164">
        <f t="shared" si="2"/>
        <v>302</v>
      </c>
      <c r="N23" s="133">
        <f t="shared" si="3"/>
        <v>11</v>
      </c>
    </row>
    <row r="24" spans="1:14" x14ac:dyDescent="0.25">
      <c r="L24" s="96"/>
      <c r="M24" s="96"/>
      <c r="N24" s="96"/>
    </row>
    <row r="25" spans="1:14" ht="15.6" x14ac:dyDescent="0.25">
      <c r="A25" s="4" t="s">
        <v>173</v>
      </c>
      <c r="B25" s="4"/>
      <c r="C25" s="4"/>
      <c r="D25" s="4"/>
      <c r="E25" s="4"/>
      <c r="F25" s="4"/>
      <c r="G25" s="4"/>
      <c r="H25" s="129"/>
      <c r="I25" s="119" t="s">
        <v>27</v>
      </c>
      <c r="J25" s="70"/>
      <c r="K25" s="68"/>
      <c r="L25" s="131"/>
      <c r="M25" s="131"/>
      <c r="N25" s="122"/>
    </row>
    <row r="26" spans="1:14" ht="15.6" x14ac:dyDescent="0.25">
      <c r="A26" s="132"/>
      <c r="B26" s="129"/>
      <c r="C26" s="129"/>
      <c r="D26" s="129"/>
      <c r="E26" s="129"/>
      <c r="F26" s="129"/>
      <c r="G26" s="129"/>
      <c r="H26" s="129"/>
      <c r="J26" s="129"/>
      <c r="K26" s="68"/>
      <c r="L26" s="129"/>
      <c r="M26" s="129"/>
      <c r="N26" s="121"/>
    </row>
    <row r="27" spans="1:14" ht="15.6" x14ac:dyDescent="0.25">
      <c r="A27" s="132"/>
      <c r="B27" s="70" t="s">
        <v>58</v>
      </c>
      <c r="C27" s="70"/>
      <c r="D27" s="70"/>
      <c r="E27" s="70"/>
      <c r="F27" s="70"/>
      <c r="G27" s="70"/>
      <c r="H27" s="67" t="s">
        <v>29</v>
      </c>
      <c r="I27" s="129"/>
      <c r="J27" s="64"/>
      <c r="K27" s="70"/>
      <c r="L27" s="129"/>
      <c r="M27" s="129"/>
      <c r="N27" s="129"/>
    </row>
    <row r="28" spans="1:14" ht="15" x14ac:dyDescent="0.25">
      <c r="A28" s="132"/>
      <c r="B28" s="129"/>
      <c r="C28" s="129"/>
      <c r="D28" s="129"/>
      <c r="E28" s="129"/>
      <c r="F28" s="129"/>
      <c r="G28" s="129"/>
      <c r="H28" s="129"/>
      <c r="I28" s="129"/>
      <c r="J28" s="129"/>
      <c r="L28" s="129"/>
      <c r="M28" s="129"/>
      <c r="N28" s="129"/>
    </row>
    <row r="29" spans="1:14" ht="15.6" x14ac:dyDescent="0.25">
      <c r="A29" s="132"/>
      <c r="B29" s="70" t="s">
        <v>57</v>
      </c>
      <c r="C29" s="70"/>
      <c r="D29" s="70"/>
      <c r="E29" s="70"/>
      <c r="F29" s="70"/>
      <c r="G29" s="70"/>
      <c r="H29" s="67" t="s">
        <v>135</v>
      </c>
      <c r="I29" s="129"/>
      <c r="J29" s="129"/>
      <c r="K29" s="67"/>
      <c r="L29" s="129"/>
      <c r="M29" s="129"/>
      <c r="N29" s="129"/>
    </row>
    <row r="30" spans="1:14" ht="15.6" x14ac:dyDescent="0.3">
      <c r="A30" s="127"/>
      <c r="B30" s="72"/>
      <c r="C30" s="68"/>
      <c r="D30" s="68"/>
      <c r="E30" s="68"/>
      <c r="F30" s="75"/>
      <c r="G30" s="75"/>
      <c r="H30" s="11"/>
      <c r="I30" s="129"/>
      <c r="J30" s="129"/>
      <c r="K30" s="68"/>
      <c r="L30" s="129"/>
      <c r="M30" s="129"/>
      <c r="N30" s="129"/>
    </row>
    <row r="31" spans="1:14" ht="15.6" x14ac:dyDescent="0.25">
      <c r="A31" s="4" t="s">
        <v>133</v>
      </c>
      <c r="B31" s="102"/>
      <c r="C31" s="4"/>
      <c r="D31" s="108"/>
      <c r="E31" s="4"/>
      <c r="F31" s="129"/>
      <c r="G31" s="129"/>
      <c r="H31" s="70" t="s">
        <v>28</v>
      </c>
      <c r="J31" s="129"/>
      <c r="K31" s="67"/>
      <c r="L31" s="129"/>
      <c r="M31" s="129"/>
      <c r="N31" s="129"/>
    </row>
    <row r="32" spans="1:14" ht="15.6" x14ac:dyDescent="0.25">
      <c r="A32" s="3"/>
      <c r="B32" s="129"/>
      <c r="C32" s="67"/>
      <c r="D32" s="107"/>
      <c r="E32" s="11"/>
      <c r="F32" s="129"/>
      <c r="G32" s="129"/>
      <c r="I32" s="129"/>
      <c r="K32" s="129"/>
      <c r="L32" s="131"/>
      <c r="M32" s="131"/>
      <c r="N32" s="122"/>
    </row>
    <row r="33" spans="1:14" ht="15.6" x14ac:dyDescent="0.25">
      <c r="A33" s="70" t="s">
        <v>203</v>
      </c>
      <c r="B33" s="129"/>
      <c r="C33" s="70"/>
      <c r="D33" s="116"/>
      <c r="E33" s="70"/>
      <c r="F33" s="129"/>
      <c r="G33" s="129"/>
      <c r="I33" s="129"/>
      <c r="J33" s="67"/>
      <c r="K33" s="129"/>
      <c r="L33" s="96"/>
      <c r="M33" s="96"/>
      <c r="N33" s="96"/>
    </row>
    <row r="34" spans="1:14" ht="15.6" x14ac:dyDescent="0.3">
      <c r="A34" s="127"/>
      <c r="B34" s="4"/>
      <c r="C34" s="72"/>
      <c r="D34" s="117"/>
      <c r="E34" s="73"/>
      <c r="F34" s="129"/>
      <c r="G34" s="129"/>
      <c r="I34" s="129"/>
      <c r="J34" s="68"/>
      <c r="K34" s="129"/>
      <c r="L34" s="96"/>
      <c r="M34" s="96"/>
      <c r="N34" s="96"/>
    </row>
    <row r="35" spans="1:14" ht="15.6" x14ac:dyDescent="0.25">
      <c r="A35" s="4" t="s">
        <v>134</v>
      </c>
      <c r="B35" s="67"/>
      <c r="C35" s="4"/>
      <c r="D35" s="108"/>
      <c r="E35" s="4"/>
      <c r="F35" s="129"/>
      <c r="G35" s="129"/>
      <c r="I35" s="129"/>
      <c r="J35" s="67"/>
      <c r="K35" s="129"/>
      <c r="L35" s="96"/>
      <c r="M35" s="96"/>
      <c r="N35" s="96"/>
    </row>
    <row r="36" spans="1:14" x14ac:dyDescent="0.25">
      <c r="L36" s="96"/>
      <c r="M36" s="96"/>
      <c r="N36" s="96"/>
    </row>
    <row r="37" spans="1:14" x14ac:dyDescent="0.25">
      <c r="L37" s="96"/>
      <c r="M37" s="96"/>
      <c r="N37" s="96"/>
    </row>
    <row r="38" spans="1:14" x14ac:dyDescent="0.25">
      <c r="L38" s="96"/>
      <c r="M38" s="96"/>
      <c r="N38" s="96"/>
    </row>
    <row r="39" spans="1:14" x14ac:dyDescent="0.25">
      <c r="L39" s="96"/>
      <c r="M39" s="96"/>
      <c r="N39" s="96"/>
    </row>
    <row r="40" spans="1:14" x14ac:dyDescent="0.25">
      <c r="L40" s="96"/>
      <c r="M40" s="96"/>
      <c r="N40" s="96"/>
    </row>
    <row r="41" spans="1:14" x14ac:dyDescent="0.25">
      <c r="L41" s="96"/>
      <c r="M41" s="96"/>
      <c r="N41" s="96"/>
    </row>
    <row r="42" spans="1:14" x14ac:dyDescent="0.25">
      <c r="L42" s="96"/>
      <c r="M42" s="96"/>
      <c r="N42" s="96"/>
    </row>
    <row r="43" spans="1:14" x14ac:dyDescent="0.25">
      <c r="L43" s="96"/>
      <c r="M43" s="96"/>
      <c r="N43" s="96"/>
    </row>
    <row r="44" spans="1:14" x14ac:dyDescent="0.25">
      <c r="L44" s="96"/>
      <c r="M44" s="96"/>
      <c r="N44" s="96"/>
    </row>
    <row r="45" spans="1:14" x14ac:dyDescent="0.25">
      <c r="L45" s="96"/>
      <c r="M45" s="96"/>
      <c r="N45" s="96"/>
    </row>
    <row r="46" spans="1:14" x14ac:dyDescent="0.25">
      <c r="L46" s="96"/>
      <c r="M46" s="96"/>
      <c r="N46" s="96"/>
    </row>
    <row r="47" spans="1:14" x14ac:dyDescent="0.25">
      <c r="L47" s="96"/>
      <c r="M47" s="96"/>
      <c r="N47" s="96"/>
    </row>
    <row r="48" spans="1:14" x14ac:dyDescent="0.25">
      <c r="L48" s="96"/>
      <c r="M48" s="96"/>
      <c r="N48" s="96"/>
    </row>
    <row r="49" spans="12:14" x14ac:dyDescent="0.25">
      <c r="L49" s="96"/>
      <c r="M49" s="96"/>
      <c r="N49" s="96"/>
    </row>
    <row r="50" spans="12:14" x14ac:dyDescent="0.25">
      <c r="M50" s="69"/>
    </row>
    <row r="51" spans="12:14" x14ac:dyDescent="0.25">
      <c r="M51" s="69"/>
    </row>
    <row r="52" spans="12:14" x14ac:dyDescent="0.25">
      <c r="M52" s="69"/>
    </row>
    <row r="53" spans="12:14" x14ac:dyDescent="0.25">
      <c r="M53" s="69"/>
    </row>
    <row r="54" spans="12:14" ht="15.6" x14ac:dyDescent="0.25">
      <c r="M54" s="67"/>
    </row>
    <row r="55" spans="12:14" x14ac:dyDescent="0.25">
      <c r="M55" s="69"/>
    </row>
    <row r="56" spans="12:14" x14ac:dyDescent="0.25">
      <c r="M56" s="69"/>
    </row>
  </sheetData>
  <sheetProtection algorithmName="SHA-512" hashValue="2drHoHe08vtbLadrvtmmQLC+bbnxtOQ3N42nwmOhoWLvAfweQqVap3DRnN4yslravGTP0VgVN5AOZ20dsbmvMA==" saltValue="enpIlL1McH2ZrZFBdLQzgA==" spinCount="100000" sheet="1" objects="1" scenarios="1"/>
  <autoFilter ref="B11:N23">
    <filterColumn colId="8" showButton="0"/>
    <sortState ref="B14:N25">
      <sortCondition ref="N11:N23"/>
    </sortState>
  </autoFilter>
  <mergeCells count="25">
    <mergeCell ref="N11:N12"/>
    <mergeCell ref="C7:J7"/>
    <mergeCell ref="A9:N9"/>
    <mergeCell ref="A11:A12"/>
    <mergeCell ref="B11:B12"/>
    <mergeCell ref="C11:C12"/>
    <mergeCell ref="E11:E12"/>
    <mergeCell ref="F11:F12"/>
    <mergeCell ref="D11:D12"/>
    <mergeCell ref="G11:G12"/>
    <mergeCell ref="H11:H12"/>
    <mergeCell ref="I11:I12"/>
    <mergeCell ref="J11:K11"/>
    <mergeCell ref="L11:L12"/>
    <mergeCell ref="M11:M12"/>
    <mergeCell ref="K5:N5"/>
    <mergeCell ref="C6:J6"/>
    <mergeCell ref="C1:J1"/>
    <mergeCell ref="K1:M1"/>
    <mergeCell ref="C2:J2"/>
    <mergeCell ref="K2:M2"/>
    <mergeCell ref="C3:J3"/>
    <mergeCell ref="C4:J4"/>
    <mergeCell ref="K4:M4"/>
    <mergeCell ref="K6:N6"/>
  </mergeCells>
  <phoneticPr fontId="18" type="noConversion"/>
  <printOptions horizontalCentered="1"/>
  <pageMargins left="0.59055118110236227" right="0.19685039370078741" top="0.39370078740157483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tabColor rgb="FFFFC000"/>
    <pageSetUpPr fitToPage="1"/>
  </sheetPr>
  <dimension ref="A1:R59"/>
  <sheetViews>
    <sheetView zoomScaleNormal="100" zoomScaleSheetLayoutView="100" workbookViewId="0">
      <selection activeCell="A9" sqref="A9:O9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0" style="21" customWidth="1"/>
    <col min="6" max="6" width="6.88671875" style="21" customWidth="1"/>
    <col min="7" max="7" width="4.5546875" style="21" customWidth="1"/>
    <col min="8" max="11" width="7.109375" style="21" customWidth="1"/>
    <col min="12" max="12" width="9.33203125" style="21" customWidth="1"/>
    <col min="13" max="13" width="7.109375" style="21" customWidth="1"/>
    <col min="14" max="14" width="7.88671875" style="21" customWidth="1"/>
    <col min="15" max="15" width="7.88671875" style="69" customWidth="1"/>
    <col min="16" max="16" width="9" style="21" customWidth="1"/>
    <col min="17" max="16384" width="9.109375" style="6"/>
  </cols>
  <sheetData>
    <row r="1" spans="1:18" ht="13.95" customHeight="1" x14ac:dyDescent="0.2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90" t="s">
        <v>164</v>
      </c>
      <c r="N1" s="390"/>
      <c r="O1" s="390"/>
      <c r="P1" s="2"/>
      <c r="Q1" s="1"/>
      <c r="R1" s="5"/>
    </row>
    <row r="2" spans="1:18" ht="13.95" customHeight="1" x14ac:dyDescent="0.3">
      <c r="A2" s="385" t="s">
        <v>108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90" t="s">
        <v>167</v>
      </c>
      <c r="N2" s="390"/>
      <c r="O2" s="390"/>
      <c r="P2" s="7"/>
      <c r="Q2" s="1"/>
      <c r="R2" s="8"/>
    </row>
    <row r="3" spans="1:18" ht="18" customHeight="1" x14ac:dyDescent="0.3">
      <c r="A3" s="391" t="s">
        <v>180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9"/>
      <c r="N3" s="1"/>
      <c r="O3" s="1"/>
      <c r="P3" s="193"/>
      <c r="Q3" s="1"/>
      <c r="R3" s="10"/>
    </row>
    <row r="4" spans="1:18" ht="13.95" customHeight="1" x14ac:dyDescent="0.25">
      <c r="A4" s="382" t="s">
        <v>118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94" t="s">
        <v>30</v>
      </c>
      <c r="N4" s="394"/>
      <c r="O4" s="394"/>
      <c r="P4" s="4"/>
      <c r="Q4" s="1"/>
      <c r="R4" s="3"/>
    </row>
    <row r="5" spans="1:18" ht="13.95" customHeight="1" x14ac:dyDescent="0.25">
      <c r="A5" s="11"/>
      <c r="B5" s="11"/>
      <c r="C5" s="11"/>
      <c r="D5" s="11"/>
      <c r="E5" s="11"/>
      <c r="F5" s="11"/>
      <c r="G5" s="195"/>
      <c r="H5" s="11"/>
      <c r="I5" s="11"/>
      <c r="J5" s="11"/>
      <c r="K5" s="195"/>
      <c r="L5" s="11"/>
      <c r="M5" s="390" t="s">
        <v>208</v>
      </c>
      <c r="N5" s="390"/>
      <c r="O5" s="390"/>
      <c r="P5" s="11"/>
      <c r="Q5" s="4"/>
      <c r="R5" s="3"/>
    </row>
    <row r="6" spans="1:18" ht="13.95" customHeight="1" x14ac:dyDescent="0.25">
      <c r="A6" s="395" t="s">
        <v>31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0" t="s">
        <v>54</v>
      </c>
      <c r="N6" s="390"/>
      <c r="O6" s="390"/>
      <c r="P6" s="192"/>
      <c r="Q6" s="1"/>
      <c r="R6" s="3"/>
    </row>
    <row r="7" spans="1:18" ht="15" customHeight="1" x14ac:dyDescent="0.3">
      <c r="A7" s="392" t="s">
        <v>32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191"/>
      <c r="N7" s="13"/>
      <c r="O7" s="13"/>
      <c r="P7" s="1"/>
      <c r="Q7" s="13"/>
      <c r="R7" s="10"/>
    </row>
    <row r="8" spans="1:18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ht="47.4" customHeight="1" x14ac:dyDescent="0.25">
      <c r="A9" s="415" t="s">
        <v>42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1"/>
    </row>
    <row r="10" spans="1:18" ht="13.95" customHeight="1" thickBot="1" x14ac:dyDescent="0.4">
      <c r="A10" s="1"/>
      <c r="B10" s="14"/>
      <c r="C10" s="15"/>
      <c r="D10" s="16"/>
      <c r="E10" s="17"/>
      <c r="F10" s="17"/>
      <c r="G10" s="17"/>
      <c r="H10" s="17"/>
      <c r="I10" s="18"/>
      <c r="J10" s="19"/>
      <c r="K10" s="19"/>
      <c r="L10" s="19"/>
      <c r="M10" s="19"/>
      <c r="N10" s="19"/>
      <c r="O10" s="20"/>
      <c r="P10" s="1"/>
    </row>
    <row r="11" spans="1:18" ht="13.2" customHeight="1" x14ac:dyDescent="0.25">
      <c r="A11" s="396" t="s">
        <v>19</v>
      </c>
      <c r="B11" s="386" t="s">
        <v>20</v>
      </c>
      <c r="C11" s="373" t="s">
        <v>21</v>
      </c>
      <c r="D11" s="398" t="s">
        <v>56</v>
      </c>
      <c r="E11" s="400" t="s">
        <v>178</v>
      </c>
      <c r="F11" s="398" t="s">
        <v>179</v>
      </c>
      <c r="G11" s="388" t="s">
        <v>136</v>
      </c>
      <c r="H11" s="402" t="s">
        <v>33</v>
      </c>
      <c r="I11" s="410"/>
      <c r="J11" s="410"/>
      <c r="K11" s="410"/>
      <c r="L11" s="413" t="s">
        <v>174</v>
      </c>
      <c r="M11" s="388" t="s">
        <v>43</v>
      </c>
      <c r="N11" s="416" t="s">
        <v>35</v>
      </c>
      <c r="O11" s="396" t="s">
        <v>36</v>
      </c>
    </row>
    <row r="12" spans="1:18" ht="23.25" customHeight="1" thickBot="1" x14ac:dyDescent="0.3">
      <c r="A12" s="397"/>
      <c r="B12" s="387"/>
      <c r="C12" s="377"/>
      <c r="D12" s="399"/>
      <c r="E12" s="401"/>
      <c r="F12" s="399"/>
      <c r="G12" s="389"/>
      <c r="H12" s="219">
        <v>1</v>
      </c>
      <c r="I12" s="218">
        <v>2</v>
      </c>
      <c r="J12" s="218">
        <v>3</v>
      </c>
      <c r="K12" s="237">
        <v>4</v>
      </c>
      <c r="L12" s="414"/>
      <c r="M12" s="389"/>
      <c r="N12" s="417"/>
      <c r="O12" s="397"/>
    </row>
    <row r="13" spans="1:18" ht="15.6" x14ac:dyDescent="0.25">
      <c r="A13" s="170">
        <f>A12+1</f>
        <v>1</v>
      </c>
      <c r="B13" s="169">
        <v>13</v>
      </c>
      <c r="C13" s="244" t="s">
        <v>61</v>
      </c>
      <c r="D13" s="344">
        <v>22681</v>
      </c>
      <c r="E13" s="94" t="s">
        <v>62</v>
      </c>
      <c r="F13" s="82" t="s">
        <v>60</v>
      </c>
      <c r="G13" s="215" t="s">
        <v>138</v>
      </c>
      <c r="H13" s="229">
        <v>903.8</v>
      </c>
      <c r="I13" s="230">
        <v>964.9</v>
      </c>
      <c r="J13" s="230">
        <v>1000</v>
      </c>
      <c r="K13" s="238">
        <v>1000</v>
      </c>
      <c r="L13" s="231">
        <f t="shared" ref="L13:L24" si="0">SUM(H13:K13)</f>
        <v>3868.7</v>
      </c>
      <c r="M13" s="241">
        <v>988.9</v>
      </c>
      <c r="N13" s="231">
        <f t="shared" ref="N13:N24" si="1">SUM(L13:M13)</f>
        <v>4857.5999999999995</v>
      </c>
      <c r="O13" s="33">
        <f t="shared" ref="O13:O24" si="2">RANK(N13,N$13:N$24)</f>
        <v>1</v>
      </c>
    </row>
    <row r="14" spans="1:18" ht="15.6" x14ac:dyDescent="0.25">
      <c r="A14" s="161">
        <f t="shared" ref="A14:A24" si="3">A13+1</f>
        <v>2</v>
      </c>
      <c r="B14" s="167">
        <v>36</v>
      </c>
      <c r="C14" s="95" t="s">
        <v>196</v>
      </c>
      <c r="D14" s="203">
        <v>21234</v>
      </c>
      <c r="E14" s="204" t="s">
        <v>197</v>
      </c>
      <c r="F14" s="204" t="s">
        <v>198</v>
      </c>
      <c r="G14" s="217" t="s">
        <v>138</v>
      </c>
      <c r="H14" s="232">
        <v>926.2</v>
      </c>
      <c r="I14" s="233">
        <v>886.4</v>
      </c>
      <c r="J14" s="233">
        <v>991.2</v>
      </c>
      <c r="K14" s="239">
        <v>1000</v>
      </c>
      <c r="L14" s="234">
        <f t="shared" si="0"/>
        <v>3803.8</v>
      </c>
      <c r="M14" s="242">
        <v>1000</v>
      </c>
      <c r="N14" s="234">
        <f t="shared" si="1"/>
        <v>4803.8</v>
      </c>
      <c r="O14" s="42">
        <f t="shared" si="2"/>
        <v>2</v>
      </c>
    </row>
    <row r="15" spans="1:18" ht="15.6" x14ac:dyDescent="0.25">
      <c r="A15" s="161">
        <f t="shared" si="3"/>
        <v>3</v>
      </c>
      <c r="B15" s="285">
        <v>37</v>
      </c>
      <c r="C15" s="308" t="s">
        <v>199</v>
      </c>
      <c r="D15" s="309">
        <v>81514</v>
      </c>
      <c r="E15" s="310" t="s">
        <v>200</v>
      </c>
      <c r="F15" s="310" t="s">
        <v>198</v>
      </c>
      <c r="G15" s="312" t="s">
        <v>138</v>
      </c>
      <c r="H15" s="232">
        <v>1000</v>
      </c>
      <c r="I15" s="233">
        <v>1000</v>
      </c>
      <c r="J15" s="233">
        <v>1000</v>
      </c>
      <c r="K15" s="239">
        <v>616.6</v>
      </c>
      <c r="L15" s="234">
        <f t="shared" si="0"/>
        <v>3616.6</v>
      </c>
      <c r="M15" s="242">
        <v>993.3</v>
      </c>
      <c r="N15" s="234">
        <f t="shared" si="1"/>
        <v>4609.8999999999996</v>
      </c>
      <c r="O15" s="42">
        <f t="shared" si="2"/>
        <v>3</v>
      </c>
    </row>
    <row r="16" spans="1:18" ht="15.6" x14ac:dyDescent="0.25">
      <c r="A16" s="161">
        <f t="shared" si="3"/>
        <v>4</v>
      </c>
      <c r="B16" s="166">
        <v>35</v>
      </c>
      <c r="C16" s="43" t="s">
        <v>170</v>
      </c>
      <c r="D16" s="186">
        <v>23406</v>
      </c>
      <c r="E16" s="44" t="s">
        <v>63</v>
      </c>
      <c r="F16" s="60" t="s">
        <v>60</v>
      </c>
      <c r="G16" s="198" t="s">
        <v>138</v>
      </c>
      <c r="H16" s="232">
        <v>962</v>
      </c>
      <c r="I16" s="233">
        <v>1000</v>
      </c>
      <c r="J16" s="233">
        <v>989</v>
      </c>
      <c r="K16" s="239">
        <v>578.5</v>
      </c>
      <c r="L16" s="234">
        <f t="shared" si="0"/>
        <v>3529.5</v>
      </c>
      <c r="M16" s="242">
        <v>964.5</v>
      </c>
      <c r="N16" s="234">
        <f t="shared" si="1"/>
        <v>4494</v>
      </c>
      <c r="O16" s="42">
        <f t="shared" si="2"/>
        <v>4</v>
      </c>
    </row>
    <row r="17" spans="1:15" ht="15.6" x14ac:dyDescent="0.25">
      <c r="A17" s="161">
        <f t="shared" si="3"/>
        <v>5</v>
      </c>
      <c r="B17" s="274">
        <v>26</v>
      </c>
      <c r="C17" s="43" t="s">
        <v>177</v>
      </c>
      <c r="D17" s="186">
        <v>118777</v>
      </c>
      <c r="E17" s="44" t="s">
        <v>85</v>
      </c>
      <c r="F17" s="60" t="s">
        <v>60</v>
      </c>
      <c r="G17" s="60" t="s">
        <v>139</v>
      </c>
      <c r="H17" s="232">
        <v>805.4</v>
      </c>
      <c r="I17" s="233">
        <v>921.1</v>
      </c>
      <c r="J17" s="233">
        <v>956.3</v>
      </c>
      <c r="K17" s="239">
        <v>820</v>
      </c>
      <c r="L17" s="234">
        <f t="shared" si="0"/>
        <v>3502.8</v>
      </c>
      <c r="M17" s="242">
        <v>915.7</v>
      </c>
      <c r="N17" s="234">
        <f t="shared" si="1"/>
        <v>4418.5</v>
      </c>
      <c r="O17" s="42">
        <f t="shared" si="2"/>
        <v>5</v>
      </c>
    </row>
    <row r="18" spans="1:15" ht="15.6" x14ac:dyDescent="0.25">
      <c r="A18" s="161">
        <f t="shared" si="3"/>
        <v>6</v>
      </c>
      <c r="B18" s="274">
        <v>42</v>
      </c>
      <c r="C18" s="43" t="s">
        <v>171</v>
      </c>
      <c r="D18" s="186">
        <v>123224</v>
      </c>
      <c r="E18" s="44" t="s">
        <v>86</v>
      </c>
      <c r="F18" s="83" t="s">
        <v>60</v>
      </c>
      <c r="G18" s="347" t="s">
        <v>138</v>
      </c>
      <c r="H18" s="232">
        <v>1000</v>
      </c>
      <c r="I18" s="233">
        <v>750.6</v>
      </c>
      <c r="J18" s="233">
        <v>954.1</v>
      </c>
      <c r="K18" s="239">
        <v>717.2</v>
      </c>
      <c r="L18" s="234">
        <f t="shared" si="0"/>
        <v>3421.8999999999996</v>
      </c>
      <c r="M18" s="242"/>
      <c r="N18" s="234">
        <f t="shared" si="1"/>
        <v>3421.8999999999996</v>
      </c>
      <c r="O18" s="42">
        <f t="shared" si="2"/>
        <v>6</v>
      </c>
    </row>
    <row r="19" spans="1:15" ht="15.6" x14ac:dyDescent="0.25">
      <c r="A19" s="161">
        <f t="shared" si="3"/>
        <v>7</v>
      </c>
      <c r="B19" s="165">
        <v>8</v>
      </c>
      <c r="C19" s="134" t="s">
        <v>77</v>
      </c>
      <c r="D19" s="184">
        <v>21827</v>
      </c>
      <c r="E19" s="135" t="s">
        <v>78</v>
      </c>
      <c r="F19" s="200" t="s">
        <v>60</v>
      </c>
      <c r="G19" s="200" t="s">
        <v>138</v>
      </c>
      <c r="H19" s="232">
        <v>794.2</v>
      </c>
      <c r="I19" s="233">
        <v>849.4</v>
      </c>
      <c r="J19" s="233">
        <v>833</v>
      </c>
      <c r="K19" s="239">
        <v>837.8</v>
      </c>
      <c r="L19" s="234">
        <f t="shared" si="0"/>
        <v>3314.3999999999996</v>
      </c>
      <c r="M19" s="242"/>
      <c r="N19" s="234">
        <f t="shared" si="1"/>
        <v>3314.3999999999996</v>
      </c>
      <c r="O19" s="42">
        <f t="shared" si="2"/>
        <v>7</v>
      </c>
    </row>
    <row r="20" spans="1:15" ht="15.6" x14ac:dyDescent="0.25">
      <c r="A20" s="161">
        <f t="shared" si="3"/>
        <v>8</v>
      </c>
      <c r="B20" s="274">
        <v>25</v>
      </c>
      <c r="C20" s="43" t="s">
        <v>82</v>
      </c>
      <c r="D20" s="186">
        <v>85413</v>
      </c>
      <c r="E20" s="44" t="s">
        <v>89</v>
      </c>
      <c r="F20" s="60" t="s">
        <v>59</v>
      </c>
      <c r="G20" s="60" t="s">
        <v>138</v>
      </c>
      <c r="H20" s="232">
        <v>800.9</v>
      </c>
      <c r="I20" s="233">
        <v>607.4</v>
      </c>
      <c r="J20" s="233">
        <v>989.1</v>
      </c>
      <c r="K20" s="239">
        <v>642.20000000000005</v>
      </c>
      <c r="L20" s="234">
        <f t="shared" si="0"/>
        <v>3039.6000000000004</v>
      </c>
      <c r="M20" s="242"/>
      <c r="N20" s="234">
        <f t="shared" si="1"/>
        <v>3039.6000000000004</v>
      </c>
      <c r="O20" s="42">
        <f t="shared" si="2"/>
        <v>8</v>
      </c>
    </row>
    <row r="21" spans="1:15" ht="15.6" x14ac:dyDescent="0.25">
      <c r="A21" s="161">
        <f t="shared" si="3"/>
        <v>9</v>
      </c>
      <c r="B21" s="91">
        <v>43</v>
      </c>
      <c r="C21" s="43" t="s">
        <v>73</v>
      </c>
      <c r="D21" s="186">
        <v>76174</v>
      </c>
      <c r="E21" s="44" t="s">
        <v>97</v>
      </c>
      <c r="F21" s="83" t="s">
        <v>59</v>
      </c>
      <c r="G21" s="197" t="s">
        <v>138</v>
      </c>
      <c r="H21" s="232">
        <v>715.9</v>
      </c>
      <c r="I21" s="233">
        <v>671.1</v>
      </c>
      <c r="J21" s="233">
        <v>983.5</v>
      </c>
      <c r="K21" s="239">
        <v>526.9</v>
      </c>
      <c r="L21" s="234">
        <f t="shared" si="0"/>
        <v>2897.4</v>
      </c>
      <c r="M21" s="242"/>
      <c r="N21" s="234">
        <f t="shared" si="1"/>
        <v>2897.4</v>
      </c>
      <c r="O21" s="42">
        <f t="shared" si="2"/>
        <v>9</v>
      </c>
    </row>
    <row r="22" spans="1:15" ht="15.6" x14ac:dyDescent="0.25">
      <c r="A22" s="161">
        <f t="shared" si="3"/>
        <v>10</v>
      </c>
      <c r="B22" s="166">
        <v>20</v>
      </c>
      <c r="C22" s="95" t="s">
        <v>189</v>
      </c>
      <c r="D22" s="203">
        <v>109424</v>
      </c>
      <c r="E22" s="44" t="s">
        <v>190</v>
      </c>
      <c r="F22" s="83" t="s">
        <v>59</v>
      </c>
      <c r="G22" s="346" t="s">
        <v>138</v>
      </c>
      <c r="H22" s="232">
        <v>0</v>
      </c>
      <c r="I22" s="233">
        <v>0</v>
      </c>
      <c r="J22" s="233">
        <v>956</v>
      </c>
      <c r="K22" s="239">
        <v>513.5</v>
      </c>
      <c r="L22" s="234">
        <f t="shared" si="0"/>
        <v>1469.5</v>
      </c>
      <c r="M22" s="242"/>
      <c r="N22" s="234">
        <f t="shared" si="1"/>
        <v>1469.5</v>
      </c>
      <c r="O22" s="42">
        <f t="shared" si="2"/>
        <v>10</v>
      </c>
    </row>
    <row r="23" spans="1:15" ht="15.6" x14ac:dyDescent="0.25">
      <c r="A23" s="161">
        <f t="shared" si="3"/>
        <v>11</v>
      </c>
      <c r="B23" s="166">
        <v>16</v>
      </c>
      <c r="C23" s="34" t="s">
        <v>143</v>
      </c>
      <c r="D23" s="187">
        <v>85411</v>
      </c>
      <c r="E23" s="35" t="s">
        <v>92</v>
      </c>
      <c r="F23" s="83" t="s">
        <v>59</v>
      </c>
      <c r="G23" s="197" t="s">
        <v>139</v>
      </c>
      <c r="H23" s="232">
        <v>0</v>
      </c>
      <c r="I23" s="233">
        <v>304.8</v>
      </c>
      <c r="J23" s="233">
        <v>329.7</v>
      </c>
      <c r="K23" s="239">
        <v>444.4</v>
      </c>
      <c r="L23" s="234">
        <f t="shared" si="0"/>
        <v>1078.9000000000001</v>
      </c>
      <c r="M23" s="242"/>
      <c r="N23" s="234">
        <f t="shared" si="1"/>
        <v>1078.9000000000001</v>
      </c>
      <c r="O23" s="42">
        <f t="shared" si="2"/>
        <v>11</v>
      </c>
    </row>
    <row r="24" spans="1:15" ht="16.2" thickBot="1" x14ac:dyDescent="0.3">
      <c r="A24" s="171">
        <f t="shared" si="3"/>
        <v>12</v>
      </c>
      <c r="B24" s="327">
        <v>15</v>
      </c>
      <c r="C24" s="304" t="s">
        <v>141</v>
      </c>
      <c r="D24" s="345">
        <v>85418</v>
      </c>
      <c r="E24" s="178" t="s">
        <v>91</v>
      </c>
      <c r="F24" s="86" t="s">
        <v>59</v>
      </c>
      <c r="G24" s="348" t="s">
        <v>138</v>
      </c>
      <c r="H24" s="349">
        <v>0</v>
      </c>
      <c r="I24" s="235">
        <v>0</v>
      </c>
      <c r="J24" s="235">
        <v>0</v>
      </c>
      <c r="K24" s="240">
        <v>0</v>
      </c>
      <c r="L24" s="236">
        <f t="shared" si="0"/>
        <v>0</v>
      </c>
      <c r="M24" s="243"/>
      <c r="N24" s="236">
        <f t="shared" si="1"/>
        <v>0</v>
      </c>
      <c r="O24" s="63">
        <f t="shared" si="2"/>
        <v>12</v>
      </c>
    </row>
    <row r="25" spans="1:15" ht="15.6" x14ac:dyDescent="0.25">
      <c r="B25" s="21"/>
      <c r="N25" s="66"/>
      <c r="O25" s="66"/>
    </row>
    <row r="26" spans="1:15" ht="18" x14ac:dyDescent="0.35">
      <c r="B26" s="14"/>
      <c r="D26" s="115"/>
      <c r="H26" s="6"/>
      <c r="I26" s="6"/>
      <c r="J26" s="119" t="s">
        <v>27</v>
      </c>
      <c r="O26" s="123"/>
    </row>
    <row r="27" spans="1:15" ht="18" x14ac:dyDescent="0.35">
      <c r="B27" s="14"/>
      <c r="D27" s="115"/>
      <c r="H27" s="119"/>
      <c r="I27" s="119"/>
      <c r="O27" s="123"/>
    </row>
    <row r="28" spans="1:15" ht="15.6" x14ac:dyDescent="0.25">
      <c r="A28" s="4" t="s">
        <v>133</v>
      </c>
      <c r="B28" s="102"/>
      <c r="C28" s="4"/>
      <c r="D28" s="108"/>
      <c r="E28" s="4"/>
      <c r="F28" s="129"/>
      <c r="G28" s="129"/>
      <c r="H28" s="67" t="s">
        <v>182</v>
      </c>
      <c r="I28" s="67"/>
      <c r="J28" s="70"/>
      <c r="K28" s="70"/>
      <c r="L28" s="70"/>
      <c r="M28" s="129"/>
      <c r="N28" s="120"/>
      <c r="O28" s="126"/>
    </row>
    <row r="29" spans="1:15" ht="15.6" x14ac:dyDescent="0.25">
      <c r="A29" s="3"/>
      <c r="B29" s="129"/>
      <c r="C29" s="67"/>
      <c r="D29" s="107"/>
      <c r="E29" s="11"/>
      <c r="F29" s="129"/>
      <c r="G29" s="129"/>
      <c r="H29" s="129"/>
      <c r="I29" s="129"/>
      <c r="M29" s="129"/>
      <c r="N29" s="120"/>
      <c r="O29" s="126"/>
    </row>
    <row r="30" spans="1:15" ht="15.6" x14ac:dyDescent="0.25">
      <c r="A30" s="70" t="s">
        <v>203</v>
      </c>
      <c r="B30" s="129"/>
      <c r="C30" s="70"/>
      <c r="D30" s="116"/>
      <c r="E30" s="70"/>
      <c r="F30" s="129"/>
      <c r="G30" s="129"/>
      <c r="H30" s="67" t="s">
        <v>183</v>
      </c>
      <c r="I30" s="67"/>
      <c r="J30" s="67"/>
      <c r="K30" s="67"/>
      <c r="L30" s="67"/>
      <c r="M30" s="129"/>
      <c r="N30" s="120"/>
      <c r="O30" s="126"/>
    </row>
    <row r="31" spans="1:15" ht="15.6" x14ac:dyDescent="0.3">
      <c r="A31" s="127"/>
      <c r="B31" s="4"/>
      <c r="C31" s="72"/>
      <c r="D31" s="117"/>
      <c r="E31" s="73"/>
      <c r="F31" s="129"/>
      <c r="G31" s="129"/>
      <c r="H31" s="221"/>
      <c r="I31" s="221"/>
      <c r="J31" s="220"/>
      <c r="K31" s="220"/>
      <c r="L31" s="220"/>
      <c r="M31" s="129"/>
      <c r="N31" s="120"/>
      <c r="O31" s="126"/>
    </row>
    <row r="32" spans="1:15" ht="15.6" x14ac:dyDescent="0.25">
      <c r="A32" s="4" t="s">
        <v>134</v>
      </c>
      <c r="B32" s="67"/>
      <c r="C32" s="4"/>
      <c r="D32" s="108"/>
      <c r="E32" s="4"/>
      <c r="F32" s="129"/>
      <c r="G32" s="129"/>
      <c r="H32" s="70" t="s">
        <v>184</v>
      </c>
      <c r="I32" s="70"/>
      <c r="J32" s="67"/>
      <c r="K32" s="67"/>
      <c r="L32" s="67"/>
      <c r="M32" s="129"/>
      <c r="N32" s="120"/>
      <c r="O32" s="128"/>
    </row>
    <row r="33" spans="13:15" x14ac:dyDescent="0.25">
      <c r="M33" s="96"/>
      <c r="N33" s="96"/>
      <c r="O33" s="96"/>
    </row>
    <row r="34" spans="13:15" x14ac:dyDescent="0.25">
      <c r="M34" s="96"/>
      <c r="N34" s="96"/>
      <c r="O34" s="96"/>
    </row>
    <row r="35" spans="13:15" x14ac:dyDescent="0.25">
      <c r="M35" s="96"/>
      <c r="N35" s="96"/>
      <c r="O35" s="96"/>
    </row>
    <row r="36" spans="13:15" x14ac:dyDescent="0.25">
      <c r="M36" s="96"/>
      <c r="N36" s="96"/>
      <c r="O36" s="96"/>
    </row>
    <row r="37" spans="13:15" x14ac:dyDescent="0.25">
      <c r="M37" s="96"/>
      <c r="N37" s="96"/>
      <c r="O37" s="96"/>
    </row>
    <row r="38" spans="13:15" x14ac:dyDescent="0.25">
      <c r="M38" s="96"/>
      <c r="N38" s="96"/>
      <c r="O38" s="96"/>
    </row>
    <row r="39" spans="13:15" x14ac:dyDescent="0.25">
      <c r="M39" s="96"/>
      <c r="N39" s="96"/>
      <c r="O39" s="96"/>
    </row>
    <row r="40" spans="13:15" x14ac:dyDescent="0.25">
      <c r="M40" s="96"/>
      <c r="N40" s="96"/>
      <c r="O40" s="96"/>
    </row>
    <row r="41" spans="13:15" x14ac:dyDescent="0.25">
      <c r="M41" s="96"/>
      <c r="N41" s="96"/>
      <c r="O41" s="96"/>
    </row>
    <row r="42" spans="13:15" x14ac:dyDescent="0.25">
      <c r="M42" s="96"/>
      <c r="N42" s="96"/>
      <c r="O42" s="96"/>
    </row>
    <row r="43" spans="13:15" x14ac:dyDescent="0.25">
      <c r="M43" s="96"/>
      <c r="N43" s="96"/>
      <c r="O43" s="96"/>
    </row>
    <row r="44" spans="13:15" x14ac:dyDescent="0.25">
      <c r="M44" s="96"/>
      <c r="N44" s="96"/>
      <c r="O44" s="96"/>
    </row>
    <row r="45" spans="13:15" x14ac:dyDescent="0.25">
      <c r="M45" s="96"/>
      <c r="N45" s="96"/>
      <c r="O45" s="96"/>
    </row>
    <row r="46" spans="13:15" x14ac:dyDescent="0.25">
      <c r="M46" s="96"/>
      <c r="N46" s="96"/>
      <c r="O46" s="96"/>
    </row>
    <row r="47" spans="13:15" x14ac:dyDescent="0.25">
      <c r="M47" s="96"/>
      <c r="N47" s="96"/>
      <c r="O47" s="96"/>
    </row>
    <row r="48" spans="13:15" x14ac:dyDescent="0.25">
      <c r="M48" s="96"/>
      <c r="N48" s="96"/>
      <c r="O48" s="96"/>
    </row>
    <row r="49" spans="13:15" x14ac:dyDescent="0.25">
      <c r="M49" s="96"/>
      <c r="N49" s="96"/>
      <c r="O49" s="96"/>
    </row>
    <row r="50" spans="13:15" x14ac:dyDescent="0.25">
      <c r="M50" s="96"/>
      <c r="N50" s="96"/>
      <c r="O50" s="96"/>
    </row>
    <row r="51" spans="13:15" x14ac:dyDescent="0.25">
      <c r="M51" s="96"/>
      <c r="N51" s="96"/>
      <c r="O51" s="96"/>
    </row>
    <row r="53" spans="13:15" x14ac:dyDescent="0.25">
      <c r="N53" s="69"/>
    </row>
    <row r="54" spans="13:15" x14ac:dyDescent="0.25">
      <c r="N54" s="69"/>
    </row>
    <row r="55" spans="13:15" x14ac:dyDescent="0.25">
      <c r="N55" s="69"/>
    </row>
    <row r="56" spans="13:15" x14ac:dyDescent="0.25">
      <c r="N56" s="69"/>
    </row>
    <row r="57" spans="13:15" ht="15.6" x14ac:dyDescent="0.25">
      <c r="N57" s="67"/>
    </row>
    <row r="58" spans="13:15" x14ac:dyDescent="0.25">
      <c r="N58" s="69"/>
    </row>
    <row r="59" spans="13:15" x14ac:dyDescent="0.25">
      <c r="N59" s="69"/>
    </row>
  </sheetData>
  <sheetProtection algorithmName="SHA-512" hashValue="Ax9gTceoEWcvGcEZO6B2ahEZNKAqu/RjcOG/AavLyTZAwFKzQMk0XGIS3Z/i+rNkAQSt+t/cl6GNUGpi9RvQ0A==" saltValue="z9aQARwa/R1jkE1UKFkUXg==" spinCount="100000" sheet="1" objects="1" scenarios="1"/>
  <autoFilter ref="B11:O24">
    <filterColumn colId="6" showButton="0"/>
    <filterColumn colId="7" showButton="0"/>
    <filterColumn colId="8" showButton="0"/>
    <sortState ref="B14:O27">
      <sortCondition ref="O11:O27"/>
    </sortState>
  </autoFilter>
  <mergeCells count="24">
    <mergeCell ref="A7:L7"/>
    <mergeCell ref="L11:L12"/>
    <mergeCell ref="D11:D12"/>
    <mergeCell ref="B11:B12"/>
    <mergeCell ref="A4:L4"/>
    <mergeCell ref="G11:G12"/>
    <mergeCell ref="H11:K11"/>
    <mergeCell ref="A9:O9"/>
    <mergeCell ref="A11:A12"/>
    <mergeCell ref="F11:F12"/>
    <mergeCell ref="O11:O12"/>
    <mergeCell ref="E11:E12"/>
    <mergeCell ref="N11:N12"/>
    <mergeCell ref="C11:C12"/>
    <mergeCell ref="M11:M12"/>
    <mergeCell ref="M4:O4"/>
    <mergeCell ref="A6:L6"/>
    <mergeCell ref="M6:O6"/>
    <mergeCell ref="A1:L1"/>
    <mergeCell ref="M1:O1"/>
    <mergeCell ref="A2:L2"/>
    <mergeCell ref="M2:O2"/>
    <mergeCell ref="A3:L3"/>
    <mergeCell ref="M5:O5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orientation="landscape" copies="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tabColor rgb="FFFFFF00"/>
    <pageSetUpPr fitToPage="1"/>
  </sheetPr>
  <dimension ref="A1:R106"/>
  <sheetViews>
    <sheetView zoomScaleNormal="100" zoomScaleSheetLayoutView="100" workbookViewId="0">
      <selection activeCell="A9" sqref="A9:N9"/>
    </sheetView>
  </sheetViews>
  <sheetFormatPr defaultColWidth="9.109375" defaultRowHeight="13.2" x14ac:dyDescent="0.25"/>
  <cols>
    <col min="1" max="1" width="4.109375" style="21" customWidth="1"/>
    <col min="2" max="2" width="4.88671875" style="21" customWidth="1"/>
    <col min="3" max="3" width="29.88671875" style="21" customWidth="1"/>
    <col min="4" max="4" width="7.88671875" style="21" customWidth="1"/>
    <col min="5" max="5" width="9.33203125" style="21" customWidth="1"/>
    <col min="6" max="6" width="6.88671875" style="21" customWidth="1"/>
    <col min="7" max="7" width="4.5546875" style="21" customWidth="1"/>
    <col min="8" max="8" width="12.88671875" style="21" customWidth="1"/>
    <col min="9" max="12" width="8" style="21" customWidth="1"/>
    <col min="13" max="14" width="8.88671875" style="21" customWidth="1"/>
    <col min="15" max="15" width="8.109375" style="69" customWidth="1"/>
    <col min="16" max="16" width="9.6640625" style="69" customWidth="1"/>
    <col min="17" max="16384" width="9.109375" style="6"/>
  </cols>
  <sheetData>
    <row r="1" spans="1:18" ht="13.95" customHeight="1" x14ac:dyDescent="0.25">
      <c r="A1" s="371" t="s">
        <v>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90" t="s">
        <v>164</v>
      </c>
      <c r="M1" s="390"/>
      <c r="N1" s="390"/>
      <c r="O1" s="4"/>
      <c r="P1" s="2"/>
      <c r="Q1" s="1"/>
      <c r="R1" s="5"/>
    </row>
    <row r="2" spans="1:18" ht="13.95" customHeight="1" x14ac:dyDescent="0.3">
      <c r="A2" s="385" t="s">
        <v>108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90" t="s">
        <v>167</v>
      </c>
      <c r="M2" s="390"/>
      <c r="N2" s="390"/>
      <c r="O2" s="4"/>
      <c r="P2" s="7"/>
      <c r="Q2" s="1"/>
      <c r="R2" s="8"/>
    </row>
    <row r="3" spans="1:18" ht="18" customHeight="1" x14ac:dyDescent="0.3">
      <c r="A3" s="391" t="s">
        <v>180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9"/>
      <c r="M3" s="1"/>
      <c r="N3" s="1"/>
      <c r="O3" s="1"/>
      <c r="P3" s="193"/>
      <c r="Q3" s="1"/>
      <c r="R3" s="10"/>
    </row>
    <row r="4" spans="1:18" ht="13.95" customHeight="1" x14ac:dyDescent="0.25">
      <c r="A4" s="382" t="s">
        <v>118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94" t="s">
        <v>30</v>
      </c>
      <c r="M4" s="394"/>
      <c r="N4" s="394"/>
      <c r="O4" s="1"/>
      <c r="P4" s="4"/>
      <c r="Q4" s="1"/>
      <c r="R4" s="3"/>
    </row>
    <row r="5" spans="1:18" ht="13.95" customHeight="1" x14ac:dyDescent="0.25">
      <c r="A5" s="11"/>
      <c r="B5" s="11"/>
      <c r="C5" s="11"/>
      <c r="D5" s="11"/>
      <c r="E5" s="11"/>
      <c r="F5" s="11"/>
      <c r="G5" s="221"/>
      <c r="H5" s="11"/>
      <c r="I5" s="11"/>
      <c r="J5" s="11"/>
      <c r="K5" s="11"/>
      <c r="L5" s="390" t="s">
        <v>208</v>
      </c>
      <c r="M5" s="390"/>
      <c r="N5" s="390"/>
      <c r="O5" s="4"/>
      <c r="P5" s="11"/>
      <c r="Q5" s="4"/>
      <c r="R5" s="3"/>
    </row>
    <row r="6" spans="1:18" ht="13.95" customHeight="1" x14ac:dyDescent="0.25">
      <c r="A6" s="395" t="s">
        <v>31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0" t="s">
        <v>54</v>
      </c>
      <c r="M6" s="390"/>
      <c r="N6" s="390"/>
      <c r="O6" s="4"/>
      <c r="P6" s="192"/>
      <c r="Q6" s="1"/>
      <c r="R6" s="3"/>
    </row>
    <row r="7" spans="1:18" ht="15" customHeight="1" x14ac:dyDescent="0.3">
      <c r="A7" s="392" t="s">
        <v>32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191"/>
      <c r="M7" s="13"/>
      <c r="N7" s="13"/>
      <c r="O7" s="1"/>
      <c r="P7" s="1"/>
      <c r="Q7" s="13"/>
      <c r="R7" s="10"/>
    </row>
    <row r="8" spans="1:18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2.2" customHeight="1" x14ac:dyDescent="0.25">
      <c r="A9" s="393" t="s">
        <v>109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175"/>
      <c r="P9" s="175"/>
      <c r="Q9" s="1"/>
      <c r="R9" s="1"/>
    </row>
    <row r="10" spans="1:18" ht="24.6" customHeight="1" x14ac:dyDescent="0.25">
      <c r="A10" s="418" t="s">
        <v>44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93"/>
      <c r="P10" s="93"/>
    </row>
    <row r="11" spans="1:18" ht="18.600000000000001" customHeight="1" thickBot="1" x14ac:dyDescent="0.3">
      <c r="A11" s="97" t="s">
        <v>45</v>
      </c>
      <c r="B11" s="17"/>
      <c r="C11" s="17"/>
      <c r="D11" s="17"/>
      <c r="E11" s="17"/>
      <c r="F11" s="18"/>
      <c r="G11" s="18"/>
      <c r="H11" s="19"/>
      <c r="I11" s="19"/>
      <c r="J11" s="19"/>
      <c r="K11" s="19"/>
      <c r="L11" s="19"/>
      <c r="M11" s="19"/>
      <c r="N11" s="19"/>
      <c r="O11" s="20"/>
      <c r="P11" s="98"/>
    </row>
    <row r="12" spans="1:18" ht="13.5" customHeight="1" x14ac:dyDescent="0.25">
      <c r="A12" s="396" t="s">
        <v>19</v>
      </c>
      <c r="B12" s="386" t="s">
        <v>20</v>
      </c>
      <c r="C12" s="419" t="s">
        <v>21</v>
      </c>
      <c r="D12" s="398" t="s">
        <v>56</v>
      </c>
      <c r="E12" s="400" t="s">
        <v>178</v>
      </c>
      <c r="F12" s="398" t="s">
        <v>179</v>
      </c>
      <c r="G12" s="398" t="s">
        <v>136</v>
      </c>
      <c r="H12" s="421" t="s">
        <v>46</v>
      </c>
      <c r="I12" s="423" t="s">
        <v>47</v>
      </c>
      <c r="J12" s="388"/>
      <c r="K12" s="424" t="s">
        <v>48</v>
      </c>
      <c r="L12" s="424"/>
      <c r="M12" s="425" t="s">
        <v>35</v>
      </c>
      <c r="N12" s="431" t="s">
        <v>49</v>
      </c>
      <c r="O12" s="21"/>
      <c r="P12" s="21"/>
    </row>
    <row r="13" spans="1:18" ht="13.5" customHeight="1" thickBot="1" x14ac:dyDescent="0.3">
      <c r="A13" s="397"/>
      <c r="B13" s="387"/>
      <c r="C13" s="420"/>
      <c r="D13" s="399"/>
      <c r="E13" s="401"/>
      <c r="F13" s="399"/>
      <c r="G13" s="399"/>
      <c r="H13" s="422"/>
      <c r="I13" s="259" t="s">
        <v>110</v>
      </c>
      <c r="J13" s="260" t="s">
        <v>111</v>
      </c>
      <c r="K13" s="179" t="s">
        <v>181</v>
      </c>
      <c r="L13" s="173" t="s">
        <v>111</v>
      </c>
      <c r="M13" s="426"/>
      <c r="N13" s="432"/>
      <c r="O13" s="21"/>
      <c r="P13" s="21"/>
    </row>
    <row r="14" spans="1:18" ht="15.6" x14ac:dyDescent="0.25">
      <c r="A14" s="170">
        <f t="shared" ref="A14:A19" si="0">A13+1</f>
        <v>1</v>
      </c>
      <c r="B14" s="169">
        <v>16</v>
      </c>
      <c r="C14" s="100" t="s">
        <v>143</v>
      </c>
      <c r="D14" s="303">
        <v>85411</v>
      </c>
      <c r="E14" s="81" t="s">
        <v>92</v>
      </c>
      <c r="F14" s="82" t="s">
        <v>59</v>
      </c>
      <c r="G14" s="215" t="s">
        <v>139</v>
      </c>
      <c r="H14" s="180" t="s">
        <v>113</v>
      </c>
      <c r="I14" s="261">
        <v>0</v>
      </c>
      <c r="J14" s="262">
        <f t="shared" ref="J14:J19" si="1">IF(I14&gt;360,360-I14+360,I14)</f>
        <v>0</v>
      </c>
      <c r="K14" s="256" t="s">
        <v>201</v>
      </c>
      <c r="L14" s="189">
        <f t="shared" ref="L14:L19" si="2">IF(I14&gt;390,0,IF(K14&gt;1000,0,ROUNDUP(100-K14/10,0)))</f>
        <v>0</v>
      </c>
      <c r="M14" s="32">
        <f t="shared" ref="M14:M19" si="3">SUM(J14,L14)</f>
        <v>0</v>
      </c>
      <c r="N14" s="338">
        <f>1000*(M14/MAX(M14:M19))</f>
        <v>0</v>
      </c>
      <c r="O14" s="99"/>
    </row>
    <row r="15" spans="1:18" ht="15.6" x14ac:dyDescent="0.25">
      <c r="A15" s="161">
        <f t="shared" si="0"/>
        <v>2</v>
      </c>
      <c r="B15" s="166">
        <v>42</v>
      </c>
      <c r="C15" s="43" t="s">
        <v>171</v>
      </c>
      <c r="D15" s="186">
        <v>123224</v>
      </c>
      <c r="E15" s="44" t="s">
        <v>86</v>
      </c>
      <c r="F15" s="83" t="s">
        <v>60</v>
      </c>
      <c r="G15" s="197" t="s">
        <v>138</v>
      </c>
      <c r="H15" s="181" t="s">
        <v>113</v>
      </c>
      <c r="I15" s="263">
        <v>362</v>
      </c>
      <c r="J15" s="264">
        <f t="shared" si="1"/>
        <v>358</v>
      </c>
      <c r="K15" s="89">
        <v>114</v>
      </c>
      <c r="L15" s="254">
        <f>IF(I15&gt;390,0,IF(K15&gt;1000,0,ROUNDUP(100-K15/10,0)))</f>
        <v>89</v>
      </c>
      <c r="M15" s="41">
        <f t="shared" si="3"/>
        <v>447</v>
      </c>
      <c r="N15" s="339">
        <f>1000*(M15/MAX(M14:M19))</f>
        <v>1000</v>
      </c>
      <c r="O15" s="99"/>
      <c r="P15" s="99"/>
    </row>
    <row r="16" spans="1:18" ht="15.6" x14ac:dyDescent="0.25">
      <c r="A16" s="161">
        <f t="shared" si="0"/>
        <v>3</v>
      </c>
      <c r="B16" s="166">
        <v>35</v>
      </c>
      <c r="C16" s="134" t="s">
        <v>170</v>
      </c>
      <c r="D16" s="184">
        <v>23406</v>
      </c>
      <c r="E16" s="135" t="s">
        <v>63</v>
      </c>
      <c r="F16" s="200" t="s">
        <v>60</v>
      </c>
      <c r="G16" s="196" t="s">
        <v>138</v>
      </c>
      <c r="H16" s="181" t="s">
        <v>113</v>
      </c>
      <c r="I16" s="263">
        <v>375</v>
      </c>
      <c r="J16" s="264">
        <f t="shared" si="1"/>
        <v>345</v>
      </c>
      <c r="K16" s="89">
        <v>156</v>
      </c>
      <c r="L16" s="254">
        <f t="shared" si="2"/>
        <v>85</v>
      </c>
      <c r="M16" s="41">
        <f t="shared" si="3"/>
        <v>430</v>
      </c>
      <c r="N16" s="339">
        <f>1000*(M16/MAX(M14:M19))</f>
        <v>961.96868008948547</v>
      </c>
      <c r="O16" s="99"/>
      <c r="P16" s="99"/>
    </row>
    <row r="17" spans="1:16" ht="15.6" x14ac:dyDescent="0.25">
      <c r="A17" s="161">
        <f t="shared" si="0"/>
        <v>4</v>
      </c>
      <c r="B17" s="166">
        <v>26</v>
      </c>
      <c r="C17" s="43" t="s">
        <v>177</v>
      </c>
      <c r="D17" s="186">
        <v>118777</v>
      </c>
      <c r="E17" s="44" t="s">
        <v>85</v>
      </c>
      <c r="F17" s="60" t="s">
        <v>60</v>
      </c>
      <c r="G17" s="198" t="s">
        <v>139</v>
      </c>
      <c r="H17" s="181" t="s">
        <v>113</v>
      </c>
      <c r="I17" s="263">
        <v>360</v>
      </c>
      <c r="J17" s="264">
        <f t="shared" si="1"/>
        <v>360</v>
      </c>
      <c r="K17" s="89" t="s">
        <v>201</v>
      </c>
      <c r="L17" s="254">
        <f t="shared" si="2"/>
        <v>0</v>
      </c>
      <c r="M17" s="41">
        <f t="shared" si="3"/>
        <v>360</v>
      </c>
      <c r="N17" s="339">
        <f>1000*(M17/MAX(M14:M19))</f>
        <v>805.36912751677846</v>
      </c>
      <c r="O17" s="99"/>
      <c r="P17" s="99"/>
    </row>
    <row r="18" spans="1:16" ht="15.6" x14ac:dyDescent="0.25">
      <c r="A18" s="247">
        <f t="shared" si="0"/>
        <v>5</v>
      </c>
      <c r="B18" s="362">
        <v>36</v>
      </c>
      <c r="C18" s="95" t="s">
        <v>196</v>
      </c>
      <c r="D18" s="203">
        <v>21234</v>
      </c>
      <c r="E18" s="204" t="s">
        <v>197</v>
      </c>
      <c r="F18" s="204" t="s">
        <v>198</v>
      </c>
      <c r="G18" s="204" t="s">
        <v>138</v>
      </c>
      <c r="H18" s="252" t="s">
        <v>113</v>
      </c>
      <c r="I18" s="265">
        <v>360</v>
      </c>
      <c r="J18" s="266">
        <f t="shared" si="1"/>
        <v>360</v>
      </c>
      <c r="K18" s="257">
        <v>460</v>
      </c>
      <c r="L18" s="255">
        <f t="shared" si="2"/>
        <v>54</v>
      </c>
      <c r="M18" s="253">
        <f t="shared" si="3"/>
        <v>414</v>
      </c>
      <c r="N18" s="340">
        <f>1000*(M18/MAX(M14:M19))</f>
        <v>926.17449664429535</v>
      </c>
      <c r="O18" s="99"/>
      <c r="P18" s="99"/>
    </row>
    <row r="19" spans="1:16" ht="16.2" thickBot="1" x14ac:dyDescent="0.3">
      <c r="A19" s="171">
        <f t="shared" si="0"/>
        <v>6</v>
      </c>
      <c r="B19" s="172">
        <v>8</v>
      </c>
      <c r="C19" s="304" t="s">
        <v>77</v>
      </c>
      <c r="D19" s="305">
        <v>21827</v>
      </c>
      <c r="E19" s="178" t="s">
        <v>78</v>
      </c>
      <c r="F19" s="85" t="s">
        <v>60</v>
      </c>
      <c r="G19" s="306" t="s">
        <v>138</v>
      </c>
      <c r="H19" s="182" t="s">
        <v>113</v>
      </c>
      <c r="I19" s="267">
        <v>355</v>
      </c>
      <c r="J19" s="268">
        <f t="shared" si="1"/>
        <v>355</v>
      </c>
      <c r="K19" s="258" t="s">
        <v>201</v>
      </c>
      <c r="L19" s="190">
        <f t="shared" si="2"/>
        <v>0</v>
      </c>
      <c r="M19" s="174">
        <f t="shared" si="3"/>
        <v>355</v>
      </c>
      <c r="N19" s="341">
        <f>1000*(M19/MAX(M14:M19))</f>
        <v>794.18344519015659</v>
      </c>
      <c r="O19" s="20"/>
      <c r="P19" s="98"/>
    </row>
    <row r="20" spans="1:16" ht="18.600000000000001" customHeight="1" thickBot="1" x14ac:dyDescent="0.3">
      <c r="A20" s="97" t="s">
        <v>50</v>
      </c>
      <c r="B20" s="17"/>
      <c r="C20" s="17"/>
      <c r="D20" s="17"/>
      <c r="E20" s="17"/>
      <c r="F20" s="18"/>
      <c r="G20" s="18"/>
      <c r="H20" s="19"/>
      <c r="I20" s="19"/>
      <c r="J20" s="19"/>
      <c r="K20" s="19"/>
      <c r="L20" s="19"/>
      <c r="M20" s="19"/>
      <c r="N20" s="342"/>
      <c r="O20" s="21"/>
      <c r="P20" s="21"/>
    </row>
    <row r="21" spans="1:16" ht="13.5" customHeight="1" x14ac:dyDescent="0.25">
      <c r="A21" s="396" t="s">
        <v>19</v>
      </c>
      <c r="B21" s="386" t="s">
        <v>20</v>
      </c>
      <c r="C21" s="419" t="s">
        <v>21</v>
      </c>
      <c r="D21" s="398" t="s">
        <v>56</v>
      </c>
      <c r="E21" s="400" t="s">
        <v>178</v>
      </c>
      <c r="F21" s="398" t="s">
        <v>179</v>
      </c>
      <c r="G21" s="398" t="s">
        <v>136</v>
      </c>
      <c r="H21" s="421" t="s">
        <v>46</v>
      </c>
      <c r="I21" s="423" t="s">
        <v>47</v>
      </c>
      <c r="J21" s="388"/>
      <c r="K21" s="424" t="s">
        <v>48</v>
      </c>
      <c r="L21" s="424"/>
      <c r="M21" s="425" t="s">
        <v>35</v>
      </c>
      <c r="N21" s="427" t="s">
        <v>49</v>
      </c>
      <c r="O21" s="21"/>
      <c r="P21" s="21"/>
    </row>
    <row r="22" spans="1:16" ht="13.5" customHeight="1" thickBot="1" x14ac:dyDescent="0.3">
      <c r="A22" s="397"/>
      <c r="B22" s="387"/>
      <c r="C22" s="420"/>
      <c r="D22" s="399"/>
      <c r="E22" s="401"/>
      <c r="F22" s="399"/>
      <c r="G22" s="399"/>
      <c r="H22" s="422"/>
      <c r="I22" s="259" t="s">
        <v>110</v>
      </c>
      <c r="J22" s="260" t="s">
        <v>111</v>
      </c>
      <c r="K22" s="179" t="s">
        <v>181</v>
      </c>
      <c r="L22" s="173" t="s">
        <v>111</v>
      </c>
      <c r="M22" s="426"/>
      <c r="N22" s="428"/>
      <c r="O22" s="21"/>
      <c r="P22" s="21"/>
    </row>
    <row r="23" spans="1:16" ht="15.6" x14ac:dyDescent="0.25">
      <c r="A23" s="170">
        <f t="shared" ref="A23:A28" si="4">A22+1</f>
        <v>1</v>
      </c>
      <c r="B23" s="166">
        <v>20</v>
      </c>
      <c r="C23" s="95" t="s">
        <v>189</v>
      </c>
      <c r="D23" s="203">
        <v>109424</v>
      </c>
      <c r="E23" s="44" t="s">
        <v>190</v>
      </c>
      <c r="F23" s="83" t="s">
        <v>59</v>
      </c>
      <c r="G23" s="325" t="s">
        <v>138</v>
      </c>
      <c r="H23" s="180" t="s">
        <v>113</v>
      </c>
      <c r="I23" s="261">
        <v>0</v>
      </c>
      <c r="J23" s="262">
        <f t="shared" ref="J23:J28" si="5">IF(I23&gt;360,360-I23+360,I23)</f>
        <v>0</v>
      </c>
      <c r="K23" s="256" t="s">
        <v>201</v>
      </c>
      <c r="L23" s="189">
        <f t="shared" ref="L23" si="6">IF(I23&gt;390,0,IF(K23&gt;1000,0,ROUNDUP(100-K23/10,0)))</f>
        <v>0</v>
      </c>
      <c r="M23" s="32">
        <f t="shared" ref="M23:M28" si="7">SUM(J23,L23)</f>
        <v>0</v>
      </c>
      <c r="N23" s="338">
        <f>1000*(M23/MAX(M23:M28))</f>
        <v>0</v>
      </c>
      <c r="O23" s="99"/>
    </row>
    <row r="24" spans="1:16" ht="15.6" x14ac:dyDescent="0.25">
      <c r="A24" s="161">
        <f t="shared" si="4"/>
        <v>2</v>
      </c>
      <c r="B24" s="287">
        <v>37</v>
      </c>
      <c r="C24" s="95" t="s">
        <v>199</v>
      </c>
      <c r="D24" s="203">
        <v>81514</v>
      </c>
      <c r="E24" s="204" t="s">
        <v>200</v>
      </c>
      <c r="F24" s="204" t="s">
        <v>198</v>
      </c>
      <c r="G24" s="204" t="s">
        <v>138</v>
      </c>
      <c r="H24" s="181" t="s">
        <v>113</v>
      </c>
      <c r="I24" s="263">
        <v>359</v>
      </c>
      <c r="J24" s="264">
        <f t="shared" si="5"/>
        <v>359</v>
      </c>
      <c r="K24" s="89">
        <v>121</v>
      </c>
      <c r="L24" s="254">
        <f>IF(I24&gt;390,0,IF(K24&gt;1000,0,ROUNDUP(100-K24/10,0)))</f>
        <v>88</v>
      </c>
      <c r="M24" s="41">
        <f t="shared" si="7"/>
        <v>447</v>
      </c>
      <c r="N24" s="339">
        <f>1000*(M24/MAX(M23:M28))</f>
        <v>1000</v>
      </c>
      <c r="O24" s="99"/>
      <c r="P24" s="99"/>
    </row>
    <row r="25" spans="1:16" ht="15.6" x14ac:dyDescent="0.25">
      <c r="A25" s="161">
        <f t="shared" si="4"/>
        <v>3</v>
      </c>
      <c r="B25" s="166">
        <v>15</v>
      </c>
      <c r="C25" s="43" t="s">
        <v>141</v>
      </c>
      <c r="D25" s="110">
        <v>85418</v>
      </c>
      <c r="E25" s="44" t="s">
        <v>91</v>
      </c>
      <c r="F25" s="83" t="s">
        <v>59</v>
      </c>
      <c r="G25" s="197" t="s">
        <v>138</v>
      </c>
      <c r="H25" s="181" t="s">
        <v>113</v>
      </c>
      <c r="I25" s="263">
        <v>0</v>
      </c>
      <c r="J25" s="264">
        <f t="shared" si="5"/>
        <v>0</v>
      </c>
      <c r="K25" s="89" t="s">
        <v>201</v>
      </c>
      <c r="L25" s="254">
        <f t="shared" ref="L25:L28" si="8">IF(I25&gt;390,0,IF(K25&gt;1000,0,ROUNDUP(100-K25/10,0)))</f>
        <v>0</v>
      </c>
      <c r="M25" s="41">
        <f t="shared" si="7"/>
        <v>0</v>
      </c>
      <c r="N25" s="339">
        <f>1000*(M25/MAX(M23:M28))</f>
        <v>0</v>
      </c>
      <c r="O25" s="99"/>
      <c r="P25" s="99"/>
    </row>
    <row r="26" spans="1:16" ht="15.6" x14ac:dyDescent="0.25">
      <c r="A26" s="161">
        <f t="shared" si="4"/>
        <v>4</v>
      </c>
      <c r="B26" s="166">
        <v>25</v>
      </c>
      <c r="C26" s="43" t="s">
        <v>82</v>
      </c>
      <c r="D26" s="186">
        <v>85413</v>
      </c>
      <c r="E26" s="44" t="s">
        <v>89</v>
      </c>
      <c r="F26" s="60" t="s">
        <v>59</v>
      </c>
      <c r="G26" s="198" t="s">
        <v>138</v>
      </c>
      <c r="H26" s="181" t="s">
        <v>113</v>
      </c>
      <c r="I26" s="263">
        <v>263</v>
      </c>
      <c r="J26" s="264">
        <f t="shared" si="5"/>
        <v>263</v>
      </c>
      <c r="K26" s="89">
        <v>50</v>
      </c>
      <c r="L26" s="254">
        <f t="shared" si="8"/>
        <v>95</v>
      </c>
      <c r="M26" s="41">
        <f t="shared" si="7"/>
        <v>358</v>
      </c>
      <c r="N26" s="339">
        <f>1000*(M26/MAX(M23:M28))</f>
        <v>800.89485458612978</v>
      </c>
      <c r="O26" s="99"/>
      <c r="P26" s="99"/>
    </row>
    <row r="27" spans="1:16" ht="15.6" x14ac:dyDescent="0.25">
      <c r="A27" s="247">
        <f t="shared" si="4"/>
        <v>5</v>
      </c>
      <c r="B27" s="166">
        <v>13</v>
      </c>
      <c r="C27" s="57" t="s">
        <v>61</v>
      </c>
      <c r="D27" s="185">
        <v>22681</v>
      </c>
      <c r="E27" s="58" t="s">
        <v>62</v>
      </c>
      <c r="F27" s="83" t="s">
        <v>60</v>
      </c>
      <c r="G27" s="197" t="s">
        <v>138</v>
      </c>
      <c r="H27" s="252" t="s">
        <v>113</v>
      </c>
      <c r="I27" s="265">
        <v>309</v>
      </c>
      <c r="J27" s="266">
        <f t="shared" si="5"/>
        <v>309</v>
      </c>
      <c r="K27" s="257">
        <v>51</v>
      </c>
      <c r="L27" s="255">
        <f t="shared" si="8"/>
        <v>95</v>
      </c>
      <c r="M27" s="253">
        <f t="shared" si="7"/>
        <v>404</v>
      </c>
      <c r="N27" s="340">
        <f>1000*(M27/MAX(M23:M28))</f>
        <v>903.80313199105149</v>
      </c>
      <c r="O27" s="99"/>
      <c r="P27" s="99"/>
    </row>
    <row r="28" spans="1:16" ht="16.2" thickBot="1" x14ac:dyDescent="0.3">
      <c r="A28" s="171">
        <f t="shared" si="4"/>
        <v>6</v>
      </c>
      <c r="B28" s="326">
        <v>43</v>
      </c>
      <c r="C28" s="304" t="s">
        <v>73</v>
      </c>
      <c r="D28" s="305">
        <v>76174</v>
      </c>
      <c r="E28" s="178" t="s">
        <v>97</v>
      </c>
      <c r="F28" s="86" t="s">
        <v>59</v>
      </c>
      <c r="G28" s="216" t="s">
        <v>138</v>
      </c>
      <c r="H28" s="182" t="s">
        <v>113</v>
      </c>
      <c r="I28" s="267">
        <v>229</v>
      </c>
      <c r="J28" s="268">
        <f t="shared" si="5"/>
        <v>229</v>
      </c>
      <c r="K28" s="258">
        <v>90</v>
      </c>
      <c r="L28" s="190">
        <f t="shared" si="8"/>
        <v>91</v>
      </c>
      <c r="M28" s="174">
        <f t="shared" si="7"/>
        <v>320</v>
      </c>
      <c r="N28" s="341">
        <f>1000*(M28/MAX(M23:M28))</f>
        <v>715.88366890380314</v>
      </c>
      <c r="O28" s="20"/>
      <c r="P28" s="98"/>
    </row>
    <row r="29" spans="1:16" ht="18.600000000000001" customHeight="1" x14ac:dyDescent="0.25">
      <c r="O29" s="93"/>
      <c r="P29" s="93"/>
    </row>
    <row r="30" spans="1:16" ht="24.6" customHeight="1" x14ac:dyDescent="0.25">
      <c r="A30" s="418" t="s">
        <v>51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93"/>
      <c r="P30" s="93"/>
    </row>
    <row r="31" spans="1:16" ht="18.600000000000001" customHeight="1" thickBot="1" x14ac:dyDescent="0.3">
      <c r="A31" s="97" t="s">
        <v>45</v>
      </c>
      <c r="B31" s="17"/>
      <c r="C31" s="17"/>
      <c r="D31" s="17"/>
      <c r="E31" s="17"/>
      <c r="F31" s="18"/>
      <c r="G31" s="18"/>
      <c r="H31" s="19"/>
      <c r="I31" s="19"/>
      <c r="J31" s="19"/>
      <c r="K31" s="19"/>
      <c r="L31" s="19"/>
      <c r="M31" s="19"/>
      <c r="N31" s="19"/>
      <c r="O31" s="20"/>
      <c r="P31" s="98"/>
    </row>
    <row r="32" spans="1:16" ht="13.5" customHeight="1" x14ac:dyDescent="0.25">
      <c r="A32" s="396" t="s">
        <v>19</v>
      </c>
      <c r="B32" s="386" t="s">
        <v>20</v>
      </c>
      <c r="C32" s="419" t="s">
        <v>21</v>
      </c>
      <c r="D32" s="398" t="s">
        <v>56</v>
      </c>
      <c r="E32" s="400" t="s">
        <v>178</v>
      </c>
      <c r="F32" s="398" t="s">
        <v>179</v>
      </c>
      <c r="G32" s="398" t="s">
        <v>136</v>
      </c>
      <c r="H32" s="421" t="s">
        <v>46</v>
      </c>
      <c r="I32" s="423" t="s">
        <v>47</v>
      </c>
      <c r="J32" s="388"/>
      <c r="K32" s="424" t="s">
        <v>48</v>
      </c>
      <c r="L32" s="424"/>
      <c r="M32" s="425" t="s">
        <v>35</v>
      </c>
      <c r="N32" s="429" t="s">
        <v>49</v>
      </c>
      <c r="O32" s="21"/>
      <c r="P32" s="21"/>
    </row>
    <row r="33" spans="1:16" ht="13.5" customHeight="1" thickBot="1" x14ac:dyDescent="0.3">
      <c r="A33" s="397"/>
      <c r="B33" s="387"/>
      <c r="C33" s="420"/>
      <c r="D33" s="399"/>
      <c r="E33" s="401"/>
      <c r="F33" s="399"/>
      <c r="G33" s="399"/>
      <c r="H33" s="422"/>
      <c r="I33" s="259" t="s">
        <v>110</v>
      </c>
      <c r="J33" s="260" t="s">
        <v>111</v>
      </c>
      <c r="K33" s="179" t="s">
        <v>181</v>
      </c>
      <c r="L33" s="173" t="s">
        <v>111</v>
      </c>
      <c r="M33" s="426"/>
      <c r="N33" s="430"/>
      <c r="O33" s="21"/>
      <c r="P33" s="21"/>
    </row>
    <row r="34" spans="1:16" ht="15.6" x14ac:dyDescent="0.25">
      <c r="A34" s="170">
        <f t="shared" ref="A34:A39" si="9">A33+1</f>
        <v>1</v>
      </c>
      <c r="B34" s="362">
        <v>36</v>
      </c>
      <c r="C34" s="95" t="s">
        <v>196</v>
      </c>
      <c r="D34" s="203">
        <v>21234</v>
      </c>
      <c r="E34" s="204" t="s">
        <v>197</v>
      </c>
      <c r="F34" s="204" t="s">
        <v>198</v>
      </c>
      <c r="G34" s="204" t="s">
        <v>138</v>
      </c>
      <c r="H34" s="180" t="s">
        <v>113</v>
      </c>
      <c r="I34" s="261">
        <v>271</v>
      </c>
      <c r="J34" s="262">
        <f t="shared" ref="J34:J39" si="10">IF(I34&gt;360,360-I34+360,I34)</f>
        <v>271</v>
      </c>
      <c r="K34" s="256">
        <v>124</v>
      </c>
      <c r="L34" s="189">
        <f t="shared" ref="L34:L39" si="11">IF(I34&gt;390,0,IF(K34&gt;1000,0,ROUNDUP(100-K34/10,0)))</f>
        <v>88</v>
      </c>
      <c r="M34" s="32">
        <f t="shared" ref="M34:M39" si="12">SUM(J34,L34)</f>
        <v>359</v>
      </c>
      <c r="N34" s="338">
        <f>1000*(M34/MAX(M34:M39))</f>
        <v>886.41975308641975</v>
      </c>
      <c r="O34" s="99"/>
    </row>
    <row r="35" spans="1:16" ht="15.6" x14ac:dyDescent="0.25">
      <c r="A35" s="161">
        <f t="shared" si="9"/>
        <v>2</v>
      </c>
      <c r="B35" s="274">
        <v>8</v>
      </c>
      <c r="C35" s="43" t="s">
        <v>77</v>
      </c>
      <c r="D35" s="186">
        <v>21827</v>
      </c>
      <c r="E35" s="44" t="s">
        <v>78</v>
      </c>
      <c r="F35" s="60" t="s">
        <v>60</v>
      </c>
      <c r="G35" s="321" t="s">
        <v>138</v>
      </c>
      <c r="H35" s="181" t="s">
        <v>113</v>
      </c>
      <c r="I35" s="263">
        <v>259</v>
      </c>
      <c r="J35" s="264">
        <f t="shared" si="10"/>
        <v>259</v>
      </c>
      <c r="K35" s="89">
        <v>152</v>
      </c>
      <c r="L35" s="254">
        <f>IF(I35&gt;390,0,IF(K35&gt;1000,0,ROUNDUP(100-K35/10,0)))</f>
        <v>85</v>
      </c>
      <c r="M35" s="41">
        <f t="shared" si="12"/>
        <v>344</v>
      </c>
      <c r="N35" s="339">
        <f>1000*(M35/MAX(M34:M39))</f>
        <v>849.38271604938279</v>
      </c>
      <c r="O35" s="99"/>
      <c r="P35" s="99"/>
    </row>
    <row r="36" spans="1:16" ht="15.6" x14ac:dyDescent="0.25">
      <c r="A36" s="161">
        <f t="shared" si="9"/>
        <v>3</v>
      </c>
      <c r="B36" s="165">
        <v>25</v>
      </c>
      <c r="C36" s="134" t="s">
        <v>82</v>
      </c>
      <c r="D36" s="184">
        <v>85413</v>
      </c>
      <c r="E36" s="135" t="s">
        <v>89</v>
      </c>
      <c r="F36" s="200" t="s">
        <v>59</v>
      </c>
      <c r="G36" s="196" t="s">
        <v>138</v>
      </c>
      <c r="H36" s="181" t="s">
        <v>113</v>
      </c>
      <c r="I36" s="263">
        <v>150</v>
      </c>
      <c r="J36" s="264">
        <f t="shared" si="10"/>
        <v>150</v>
      </c>
      <c r="K36" s="89">
        <v>44</v>
      </c>
      <c r="L36" s="254">
        <f t="shared" si="11"/>
        <v>96</v>
      </c>
      <c r="M36" s="41">
        <f t="shared" si="12"/>
        <v>246</v>
      </c>
      <c r="N36" s="339">
        <f>1000*(M36/MAX(M34:M39))</f>
        <v>607.40740740740739</v>
      </c>
      <c r="O36" s="99"/>
      <c r="P36" s="99"/>
    </row>
    <row r="37" spans="1:16" ht="15.6" x14ac:dyDescent="0.25">
      <c r="A37" s="161">
        <f t="shared" si="9"/>
        <v>4</v>
      </c>
      <c r="B37" s="166">
        <v>20</v>
      </c>
      <c r="C37" s="95" t="s">
        <v>189</v>
      </c>
      <c r="D37" s="203">
        <v>109424</v>
      </c>
      <c r="E37" s="44" t="s">
        <v>190</v>
      </c>
      <c r="F37" s="83" t="s">
        <v>59</v>
      </c>
      <c r="G37" s="324" t="s">
        <v>138</v>
      </c>
      <c r="H37" s="181" t="s">
        <v>113</v>
      </c>
      <c r="I37" s="263">
        <v>0</v>
      </c>
      <c r="J37" s="264">
        <f t="shared" si="10"/>
        <v>0</v>
      </c>
      <c r="K37" s="89" t="s">
        <v>201</v>
      </c>
      <c r="L37" s="254">
        <f t="shared" si="11"/>
        <v>0</v>
      </c>
      <c r="M37" s="41">
        <f t="shared" si="12"/>
        <v>0</v>
      </c>
      <c r="N37" s="339">
        <f>1000*(M37/MAX(M34:M39))</f>
        <v>0</v>
      </c>
      <c r="O37" s="99"/>
      <c r="P37" s="99"/>
    </row>
    <row r="38" spans="1:16" ht="15.6" x14ac:dyDescent="0.25">
      <c r="A38" s="247">
        <f t="shared" si="9"/>
        <v>5</v>
      </c>
      <c r="B38" s="166">
        <v>42</v>
      </c>
      <c r="C38" s="43" t="s">
        <v>171</v>
      </c>
      <c r="D38" s="186">
        <v>123224</v>
      </c>
      <c r="E38" s="44" t="s">
        <v>86</v>
      </c>
      <c r="F38" s="83" t="s">
        <v>60</v>
      </c>
      <c r="G38" s="197" t="s">
        <v>138</v>
      </c>
      <c r="H38" s="252" t="s">
        <v>113</v>
      </c>
      <c r="I38" s="265">
        <v>238</v>
      </c>
      <c r="J38" s="266">
        <f t="shared" si="10"/>
        <v>238</v>
      </c>
      <c r="K38" s="257">
        <v>340</v>
      </c>
      <c r="L38" s="255">
        <f t="shared" si="11"/>
        <v>66</v>
      </c>
      <c r="M38" s="253">
        <f t="shared" si="12"/>
        <v>304</v>
      </c>
      <c r="N38" s="340">
        <f>1000*(M38/MAX(M34:M39))</f>
        <v>750.61728395061732</v>
      </c>
      <c r="O38" s="99"/>
      <c r="P38" s="99"/>
    </row>
    <row r="39" spans="1:16" ht="16.2" thickBot="1" x14ac:dyDescent="0.3">
      <c r="A39" s="171">
        <f t="shared" si="9"/>
        <v>6</v>
      </c>
      <c r="B39" s="172">
        <v>35</v>
      </c>
      <c r="C39" s="304" t="s">
        <v>170</v>
      </c>
      <c r="D39" s="305">
        <v>23406</v>
      </c>
      <c r="E39" s="178" t="s">
        <v>63</v>
      </c>
      <c r="F39" s="85" t="s">
        <v>60</v>
      </c>
      <c r="G39" s="306" t="s">
        <v>138</v>
      </c>
      <c r="H39" s="182" t="s">
        <v>113</v>
      </c>
      <c r="I39" s="267">
        <v>319</v>
      </c>
      <c r="J39" s="268">
        <f t="shared" si="10"/>
        <v>319</v>
      </c>
      <c r="K39" s="258">
        <v>141</v>
      </c>
      <c r="L39" s="190">
        <f t="shared" si="11"/>
        <v>86</v>
      </c>
      <c r="M39" s="174">
        <f t="shared" si="12"/>
        <v>405</v>
      </c>
      <c r="N39" s="341">
        <f>1000*(M39/MAX(M34:M39))</f>
        <v>1000</v>
      </c>
      <c r="O39" s="20"/>
      <c r="P39" s="98"/>
    </row>
    <row r="40" spans="1:16" ht="18.600000000000001" customHeight="1" thickBot="1" x14ac:dyDescent="0.3">
      <c r="A40" s="97" t="s">
        <v>50</v>
      </c>
      <c r="B40" s="17"/>
      <c r="C40" s="17"/>
      <c r="D40" s="17"/>
      <c r="E40" s="17"/>
      <c r="F40" s="18"/>
      <c r="G40" s="18"/>
      <c r="H40" s="19"/>
      <c r="I40" s="19"/>
      <c r="J40" s="19"/>
      <c r="K40" s="19"/>
      <c r="L40" s="19"/>
      <c r="M40" s="19"/>
      <c r="N40" s="342"/>
      <c r="O40" s="21"/>
      <c r="P40" s="21"/>
    </row>
    <row r="41" spans="1:16" ht="13.5" customHeight="1" x14ac:dyDescent="0.25">
      <c r="A41" s="396" t="s">
        <v>19</v>
      </c>
      <c r="B41" s="386" t="s">
        <v>20</v>
      </c>
      <c r="C41" s="419" t="s">
        <v>21</v>
      </c>
      <c r="D41" s="398" t="s">
        <v>56</v>
      </c>
      <c r="E41" s="400" t="s">
        <v>178</v>
      </c>
      <c r="F41" s="398" t="s">
        <v>179</v>
      </c>
      <c r="G41" s="398" t="s">
        <v>136</v>
      </c>
      <c r="H41" s="421" t="s">
        <v>46</v>
      </c>
      <c r="I41" s="423" t="s">
        <v>47</v>
      </c>
      <c r="J41" s="388"/>
      <c r="K41" s="424" t="s">
        <v>48</v>
      </c>
      <c r="L41" s="424"/>
      <c r="M41" s="425" t="s">
        <v>35</v>
      </c>
      <c r="N41" s="427" t="s">
        <v>49</v>
      </c>
      <c r="O41" s="21"/>
      <c r="P41" s="21"/>
    </row>
    <row r="42" spans="1:16" ht="13.5" customHeight="1" thickBot="1" x14ac:dyDescent="0.3">
      <c r="A42" s="397"/>
      <c r="B42" s="387"/>
      <c r="C42" s="420"/>
      <c r="D42" s="399"/>
      <c r="E42" s="401"/>
      <c r="F42" s="399"/>
      <c r="G42" s="399"/>
      <c r="H42" s="422"/>
      <c r="I42" s="259" t="s">
        <v>110</v>
      </c>
      <c r="J42" s="260" t="s">
        <v>111</v>
      </c>
      <c r="K42" s="179" t="s">
        <v>181</v>
      </c>
      <c r="L42" s="173" t="s">
        <v>111</v>
      </c>
      <c r="M42" s="426"/>
      <c r="N42" s="428"/>
      <c r="O42" s="21"/>
      <c r="P42" s="21"/>
    </row>
    <row r="43" spans="1:16" ht="15.6" x14ac:dyDescent="0.25">
      <c r="A43" s="170">
        <f t="shared" ref="A43:A48" si="13">A42+1</f>
        <v>1</v>
      </c>
      <c r="B43" s="91">
        <v>43</v>
      </c>
      <c r="C43" s="43" t="s">
        <v>73</v>
      </c>
      <c r="D43" s="186">
        <v>76174</v>
      </c>
      <c r="E43" s="44" t="s">
        <v>97</v>
      </c>
      <c r="F43" s="83" t="s">
        <v>59</v>
      </c>
      <c r="G43" s="197" t="s">
        <v>138</v>
      </c>
      <c r="H43" s="180" t="s">
        <v>113</v>
      </c>
      <c r="I43" s="261">
        <v>306</v>
      </c>
      <c r="J43" s="262">
        <f t="shared" ref="J43:J48" si="14">IF(I43&gt;360,360-I43+360,I43)</f>
        <v>306</v>
      </c>
      <c r="K43" s="256" t="s">
        <v>201</v>
      </c>
      <c r="L43" s="189">
        <f t="shared" ref="L43" si="15">IF(I43&gt;390,0,IF(K43&gt;1000,0,ROUNDUP(100-K43/10,0)))</f>
        <v>0</v>
      </c>
      <c r="M43" s="32">
        <f t="shared" ref="M43:M48" si="16">SUM(J43,L43)</f>
        <v>306</v>
      </c>
      <c r="N43" s="338">
        <f>1000*(M43/MAX(M43:M48))</f>
        <v>671.0526315789474</v>
      </c>
      <c r="O43" s="99"/>
    </row>
    <row r="44" spans="1:16" ht="15.6" x14ac:dyDescent="0.25">
      <c r="A44" s="161">
        <f t="shared" si="13"/>
        <v>2</v>
      </c>
      <c r="B44" s="274">
        <v>26</v>
      </c>
      <c r="C44" s="43" t="s">
        <v>177</v>
      </c>
      <c r="D44" s="186">
        <v>118777</v>
      </c>
      <c r="E44" s="44" t="s">
        <v>85</v>
      </c>
      <c r="F44" s="60" t="s">
        <v>60</v>
      </c>
      <c r="G44" s="321" t="s">
        <v>139</v>
      </c>
      <c r="H44" s="181" t="s">
        <v>113</v>
      </c>
      <c r="I44" s="263">
        <v>385</v>
      </c>
      <c r="J44" s="264">
        <f t="shared" si="14"/>
        <v>335</v>
      </c>
      <c r="K44" s="89">
        <v>157</v>
      </c>
      <c r="L44" s="254">
        <f>IF(I44&gt;390,0,IF(K44&gt;1000,0,ROUNDUP(100-K44/10,0)))</f>
        <v>85</v>
      </c>
      <c r="M44" s="41">
        <f t="shared" si="16"/>
        <v>420</v>
      </c>
      <c r="N44" s="339">
        <f>1000*(M44/MAX(M43:M48))</f>
        <v>921.0526315789474</v>
      </c>
      <c r="O44" s="99"/>
      <c r="P44" s="99"/>
    </row>
    <row r="45" spans="1:16" ht="15.6" x14ac:dyDescent="0.25">
      <c r="A45" s="161">
        <f t="shared" si="13"/>
        <v>3</v>
      </c>
      <c r="B45" s="165">
        <v>16</v>
      </c>
      <c r="C45" s="316" t="s">
        <v>143</v>
      </c>
      <c r="D45" s="317">
        <v>85411</v>
      </c>
      <c r="E45" s="318" t="s">
        <v>92</v>
      </c>
      <c r="F45" s="319" t="s">
        <v>59</v>
      </c>
      <c r="G45" s="320" t="s">
        <v>139</v>
      </c>
      <c r="H45" s="181" t="s">
        <v>113</v>
      </c>
      <c r="I45" s="263">
        <v>139</v>
      </c>
      <c r="J45" s="264">
        <f t="shared" si="14"/>
        <v>139</v>
      </c>
      <c r="K45" s="89" t="s">
        <v>201</v>
      </c>
      <c r="L45" s="254">
        <f t="shared" ref="L45:L48" si="17">IF(I45&gt;390,0,IF(K45&gt;1000,0,ROUNDUP(100-K45/10,0)))</f>
        <v>0</v>
      </c>
      <c r="M45" s="41">
        <f t="shared" si="16"/>
        <v>139</v>
      </c>
      <c r="N45" s="339">
        <f>1000*(M45/MAX(M43:M48))</f>
        <v>304.82456140350877</v>
      </c>
      <c r="O45" s="99"/>
      <c r="P45" s="99"/>
    </row>
    <row r="46" spans="1:16" ht="15.6" x14ac:dyDescent="0.25">
      <c r="A46" s="161">
        <f t="shared" si="13"/>
        <v>4</v>
      </c>
      <c r="B46" s="287">
        <v>37</v>
      </c>
      <c r="C46" s="95" t="s">
        <v>199</v>
      </c>
      <c r="D46" s="203">
        <v>81514</v>
      </c>
      <c r="E46" s="204" t="s">
        <v>200</v>
      </c>
      <c r="F46" s="204" t="s">
        <v>198</v>
      </c>
      <c r="G46" s="204" t="s">
        <v>138</v>
      </c>
      <c r="H46" s="181" t="s">
        <v>113</v>
      </c>
      <c r="I46" s="263">
        <v>360</v>
      </c>
      <c r="J46" s="264">
        <f t="shared" si="14"/>
        <v>360</v>
      </c>
      <c r="K46" s="89">
        <v>44</v>
      </c>
      <c r="L46" s="254">
        <f t="shared" si="17"/>
        <v>96</v>
      </c>
      <c r="M46" s="41">
        <f t="shared" si="16"/>
        <v>456</v>
      </c>
      <c r="N46" s="339">
        <f>1000*(M46/MAX(M43:M48))</f>
        <v>1000</v>
      </c>
      <c r="O46" s="99"/>
      <c r="P46" s="99"/>
    </row>
    <row r="47" spans="1:16" ht="15.6" x14ac:dyDescent="0.25">
      <c r="A47" s="247">
        <f t="shared" si="13"/>
        <v>5</v>
      </c>
      <c r="B47" s="166">
        <v>15</v>
      </c>
      <c r="C47" s="43" t="s">
        <v>141</v>
      </c>
      <c r="D47" s="110">
        <v>85418</v>
      </c>
      <c r="E47" s="44" t="s">
        <v>91</v>
      </c>
      <c r="F47" s="83" t="s">
        <v>59</v>
      </c>
      <c r="G47" s="197" t="s">
        <v>138</v>
      </c>
      <c r="H47" s="252" t="s">
        <v>113</v>
      </c>
      <c r="I47" s="265">
        <v>0</v>
      </c>
      <c r="J47" s="266">
        <f t="shared" si="14"/>
        <v>0</v>
      </c>
      <c r="K47" s="257" t="s">
        <v>201</v>
      </c>
      <c r="L47" s="255">
        <f t="shared" si="17"/>
        <v>0</v>
      </c>
      <c r="M47" s="253">
        <f t="shared" si="16"/>
        <v>0</v>
      </c>
      <c r="N47" s="340">
        <f>1000*(M47/MAX(M43:M48))</f>
        <v>0</v>
      </c>
      <c r="O47" s="99"/>
      <c r="P47" s="99"/>
    </row>
    <row r="48" spans="1:16" ht="16.2" thickBot="1" x14ac:dyDescent="0.3">
      <c r="A48" s="171">
        <f t="shared" si="13"/>
        <v>6</v>
      </c>
      <c r="B48" s="172">
        <v>13</v>
      </c>
      <c r="C48" s="322" t="s">
        <v>61</v>
      </c>
      <c r="D48" s="323">
        <v>22681</v>
      </c>
      <c r="E48" s="177" t="s">
        <v>62</v>
      </c>
      <c r="F48" s="86" t="s">
        <v>60</v>
      </c>
      <c r="G48" s="216" t="s">
        <v>138</v>
      </c>
      <c r="H48" s="182" t="s">
        <v>113</v>
      </c>
      <c r="I48" s="267">
        <v>358</v>
      </c>
      <c r="J48" s="268">
        <f t="shared" si="14"/>
        <v>358</v>
      </c>
      <c r="K48" s="258">
        <v>189</v>
      </c>
      <c r="L48" s="190">
        <f t="shared" si="17"/>
        <v>82</v>
      </c>
      <c r="M48" s="174">
        <f t="shared" si="16"/>
        <v>440</v>
      </c>
      <c r="N48" s="341">
        <f>1000*(M48/MAX(M43:M48))</f>
        <v>964.91228070175441</v>
      </c>
      <c r="O48" s="20"/>
      <c r="P48" s="98"/>
    </row>
    <row r="49" spans="1:16" ht="18.600000000000001" customHeight="1" x14ac:dyDescent="0.25">
      <c r="N49" s="343"/>
    </row>
    <row r="50" spans="1:16" ht="24.6" customHeight="1" x14ac:dyDescent="0.25">
      <c r="A50" s="418" t="s">
        <v>52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93"/>
      <c r="P50" s="93"/>
    </row>
    <row r="51" spans="1:16" ht="18.600000000000001" customHeight="1" thickBot="1" x14ac:dyDescent="0.3">
      <c r="A51" s="97" t="s">
        <v>45</v>
      </c>
      <c r="B51" s="17"/>
      <c r="C51" s="17"/>
      <c r="D51" s="17"/>
      <c r="E51" s="17"/>
      <c r="F51" s="18"/>
      <c r="G51" s="18"/>
      <c r="H51" s="19"/>
      <c r="I51" s="19"/>
      <c r="J51" s="19"/>
      <c r="K51" s="19"/>
      <c r="L51" s="19"/>
      <c r="M51" s="19"/>
      <c r="N51" s="342"/>
      <c r="O51" s="20"/>
      <c r="P51" s="98"/>
    </row>
    <row r="52" spans="1:16" ht="13.5" customHeight="1" x14ac:dyDescent="0.25">
      <c r="A52" s="396" t="s">
        <v>19</v>
      </c>
      <c r="B52" s="386" t="s">
        <v>20</v>
      </c>
      <c r="C52" s="419" t="s">
        <v>21</v>
      </c>
      <c r="D52" s="398" t="s">
        <v>56</v>
      </c>
      <c r="E52" s="400" t="s">
        <v>178</v>
      </c>
      <c r="F52" s="398" t="s">
        <v>179</v>
      </c>
      <c r="G52" s="398" t="s">
        <v>136</v>
      </c>
      <c r="H52" s="421" t="s">
        <v>46</v>
      </c>
      <c r="I52" s="423" t="s">
        <v>47</v>
      </c>
      <c r="J52" s="388"/>
      <c r="K52" s="424" t="s">
        <v>48</v>
      </c>
      <c r="L52" s="424"/>
      <c r="M52" s="425" t="s">
        <v>35</v>
      </c>
      <c r="N52" s="427" t="s">
        <v>49</v>
      </c>
      <c r="O52" s="21"/>
      <c r="P52" s="21"/>
    </row>
    <row r="53" spans="1:16" ht="13.5" customHeight="1" thickBot="1" x14ac:dyDescent="0.3">
      <c r="A53" s="397"/>
      <c r="B53" s="387"/>
      <c r="C53" s="420"/>
      <c r="D53" s="399"/>
      <c r="E53" s="401"/>
      <c r="F53" s="399"/>
      <c r="G53" s="399"/>
      <c r="H53" s="422"/>
      <c r="I53" s="259" t="s">
        <v>110</v>
      </c>
      <c r="J53" s="260" t="s">
        <v>111</v>
      </c>
      <c r="K53" s="179" t="s">
        <v>181</v>
      </c>
      <c r="L53" s="173" t="s">
        <v>111</v>
      </c>
      <c r="M53" s="426"/>
      <c r="N53" s="428"/>
      <c r="O53" s="21"/>
      <c r="P53" s="21"/>
    </row>
    <row r="54" spans="1:16" ht="15.6" x14ac:dyDescent="0.25">
      <c r="A54" s="170">
        <f t="shared" ref="A54:A59" si="18">A53+1</f>
        <v>1</v>
      </c>
      <c r="B54" s="287">
        <v>37</v>
      </c>
      <c r="C54" s="95" t="s">
        <v>199</v>
      </c>
      <c r="D54" s="203">
        <v>81514</v>
      </c>
      <c r="E54" s="204" t="s">
        <v>200</v>
      </c>
      <c r="F54" s="204" t="s">
        <v>198</v>
      </c>
      <c r="G54" s="204" t="s">
        <v>138</v>
      </c>
      <c r="H54" s="180" t="s">
        <v>113</v>
      </c>
      <c r="I54" s="261">
        <v>361</v>
      </c>
      <c r="J54" s="262">
        <f t="shared" ref="J54:J59" si="19">IF(I54&gt;360,360-I54+360,I54)</f>
        <v>359</v>
      </c>
      <c r="K54" s="256">
        <v>12</v>
      </c>
      <c r="L54" s="189">
        <f t="shared" ref="L54:L59" si="20">IF(I54&gt;390,0,IF(K54&gt;1000,0,ROUNDUP(100-K54/10,0)))</f>
        <v>99</v>
      </c>
      <c r="M54" s="32">
        <f t="shared" ref="M54:M59" si="21">SUM(J54,L54)</f>
        <v>458</v>
      </c>
      <c r="N54" s="338">
        <f>1000*(M54/MAX(M54:M59))</f>
        <v>1000</v>
      </c>
      <c r="O54" s="99"/>
    </row>
    <row r="55" spans="1:16" ht="15.6" x14ac:dyDescent="0.25">
      <c r="A55" s="161">
        <f t="shared" si="18"/>
        <v>2</v>
      </c>
      <c r="B55" s="166">
        <v>42</v>
      </c>
      <c r="C55" s="43" t="s">
        <v>171</v>
      </c>
      <c r="D55" s="186">
        <v>123224</v>
      </c>
      <c r="E55" s="44" t="s">
        <v>86</v>
      </c>
      <c r="F55" s="83" t="s">
        <v>60</v>
      </c>
      <c r="G55" s="197" t="s">
        <v>138</v>
      </c>
      <c r="H55" s="181" t="s">
        <v>113</v>
      </c>
      <c r="I55" s="263">
        <v>359</v>
      </c>
      <c r="J55" s="264">
        <f t="shared" si="19"/>
        <v>359</v>
      </c>
      <c r="K55" s="89">
        <v>221</v>
      </c>
      <c r="L55" s="254">
        <f>IF(I55&gt;390,0,IF(K55&gt;1000,0,ROUNDUP(100-K55/10,0)))</f>
        <v>78</v>
      </c>
      <c r="M55" s="41">
        <f t="shared" si="21"/>
        <v>437</v>
      </c>
      <c r="N55" s="339">
        <f>1000*(M55/MAX(M54:M59))</f>
        <v>954.1484716157205</v>
      </c>
      <c r="O55" s="99"/>
      <c r="P55" s="99"/>
    </row>
    <row r="56" spans="1:16" ht="15.6" x14ac:dyDescent="0.25">
      <c r="A56" s="161">
        <f t="shared" si="18"/>
        <v>3</v>
      </c>
      <c r="B56" s="91">
        <v>43</v>
      </c>
      <c r="C56" s="43" t="s">
        <v>73</v>
      </c>
      <c r="D56" s="186">
        <v>76174</v>
      </c>
      <c r="E56" s="44" t="s">
        <v>97</v>
      </c>
      <c r="F56" s="83" t="s">
        <v>59</v>
      </c>
      <c r="G56" s="197" t="s">
        <v>138</v>
      </c>
      <c r="H56" s="181" t="s">
        <v>113</v>
      </c>
      <c r="I56" s="263">
        <v>358</v>
      </c>
      <c r="J56" s="264">
        <f t="shared" si="19"/>
        <v>358</v>
      </c>
      <c r="K56" s="89">
        <v>84</v>
      </c>
      <c r="L56" s="254">
        <f t="shared" si="20"/>
        <v>92</v>
      </c>
      <c r="M56" s="41">
        <f t="shared" si="21"/>
        <v>450</v>
      </c>
      <c r="N56" s="339">
        <f>1000*(M56/MAX(M54:M59))</f>
        <v>982.53275109170306</v>
      </c>
      <c r="O56" s="99"/>
      <c r="P56" s="99"/>
    </row>
    <row r="57" spans="1:16" ht="15.6" x14ac:dyDescent="0.25">
      <c r="A57" s="161">
        <f t="shared" si="18"/>
        <v>4</v>
      </c>
      <c r="B57" s="165">
        <v>16</v>
      </c>
      <c r="C57" s="316" t="s">
        <v>143</v>
      </c>
      <c r="D57" s="317">
        <v>85411</v>
      </c>
      <c r="E57" s="318" t="s">
        <v>92</v>
      </c>
      <c r="F57" s="319" t="s">
        <v>59</v>
      </c>
      <c r="G57" s="320" t="s">
        <v>139</v>
      </c>
      <c r="H57" s="181" t="s">
        <v>113</v>
      </c>
      <c r="I57" s="263">
        <v>151</v>
      </c>
      <c r="J57" s="264">
        <f t="shared" si="19"/>
        <v>151</v>
      </c>
      <c r="K57" s="89" t="s">
        <v>201</v>
      </c>
      <c r="L57" s="254">
        <f t="shared" si="20"/>
        <v>0</v>
      </c>
      <c r="M57" s="41">
        <f t="shared" si="21"/>
        <v>151</v>
      </c>
      <c r="N57" s="339">
        <f>1000*(M57/MAX(M54:M59))</f>
        <v>329.69432314410477</v>
      </c>
      <c r="O57" s="99"/>
      <c r="P57" s="99"/>
    </row>
    <row r="58" spans="1:16" ht="15.6" x14ac:dyDescent="0.25">
      <c r="A58" s="247">
        <f t="shared" si="18"/>
        <v>5</v>
      </c>
      <c r="B58" s="165">
        <v>25</v>
      </c>
      <c r="C58" s="134" t="s">
        <v>82</v>
      </c>
      <c r="D58" s="184">
        <v>85413</v>
      </c>
      <c r="E58" s="135" t="s">
        <v>89</v>
      </c>
      <c r="F58" s="200" t="s">
        <v>59</v>
      </c>
      <c r="G58" s="196" t="s">
        <v>138</v>
      </c>
      <c r="H58" s="252" t="s">
        <v>113</v>
      </c>
      <c r="I58" s="265">
        <v>356</v>
      </c>
      <c r="J58" s="266">
        <f t="shared" si="19"/>
        <v>356</v>
      </c>
      <c r="K58" s="257">
        <v>30</v>
      </c>
      <c r="L58" s="255">
        <f t="shared" si="20"/>
        <v>97</v>
      </c>
      <c r="M58" s="253">
        <f t="shared" si="21"/>
        <v>453</v>
      </c>
      <c r="N58" s="340">
        <f>1000*(M58/MAX(M54:M59))</f>
        <v>989.08296943231448</v>
      </c>
      <c r="O58" s="99"/>
      <c r="P58" s="99"/>
    </row>
    <row r="59" spans="1:16" ht="16.2" thickBot="1" x14ac:dyDescent="0.3">
      <c r="A59" s="171">
        <f t="shared" si="18"/>
        <v>6</v>
      </c>
      <c r="B59" s="327">
        <v>26</v>
      </c>
      <c r="C59" s="304" t="s">
        <v>177</v>
      </c>
      <c r="D59" s="305">
        <v>118777</v>
      </c>
      <c r="E59" s="178" t="s">
        <v>85</v>
      </c>
      <c r="F59" s="85" t="s">
        <v>60</v>
      </c>
      <c r="G59" s="328" t="s">
        <v>139</v>
      </c>
      <c r="H59" s="182" t="s">
        <v>113</v>
      </c>
      <c r="I59" s="267">
        <v>362</v>
      </c>
      <c r="J59" s="268">
        <f t="shared" si="19"/>
        <v>358</v>
      </c>
      <c r="K59" s="258">
        <v>202</v>
      </c>
      <c r="L59" s="190">
        <f t="shared" si="20"/>
        <v>80</v>
      </c>
      <c r="M59" s="174">
        <f t="shared" si="21"/>
        <v>438</v>
      </c>
      <c r="N59" s="341">
        <f>1000*(M59/MAX(M54:M59))</f>
        <v>956.3318777292576</v>
      </c>
      <c r="O59" s="20"/>
      <c r="P59" s="98"/>
    </row>
    <row r="60" spans="1:16" ht="18.600000000000001" customHeight="1" thickBot="1" x14ac:dyDescent="0.3">
      <c r="A60" s="97" t="s">
        <v>50</v>
      </c>
      <c r="B60" s="17"/>
      <c r="C60" s="17"/>
      <c r="D60" s="17"/>
      <c r="E60" s="17"/>
      <c r="F60" s="18"/>
      <c r="G60" s="18"/>
      <c r="H60" s="19"/>
      <c r="I60" s="19"/>
      <c r="J60" s="19"/>
      <c r="K60" s="19"/>
      <c r="L60" s="19"/>
      <c r="M60" s="19"/>
      <c r="N60" s="342"/>
      <c r="O60" s="21"/>
      <c r="P60" s="21"/>
    </row>
    <row r="61" spans="1:16" ht="13.5" customHeight="1" x14ac:dyDescent="0.25">
      <c r="A61" s="396" t="s">
        <v>19</v>
      </c>
      <c r="B61" s="386" t="s">
        <v>20</v>
      </c>
      <c r="C61" s="419" t="s">
        <v>21</v>
      </c>
      <c r="D61" s="398" t="s">
        <v>56</v>
      </c>
      <c r="E61" s="400" t="s">
        <v>178</v>
      </c>
      <c r="F61" s="398" t="s">
        <v>179</v>
      </c>
      <c r="G61" s="398" t="s">
        <v>136</v>
      </c>
      <c r="H61" s="421" t="s">
        <v>46</v>
      </c>
      <c r="I61" s="423" t="s">
        <v>47</v>
      </c>
      <c r="J61" s="388"/>
      <c r="K61" s="424" t="s">
        <v>48</v>
      </c>
      <c r="L61" s="424"/>
      <c r="M61" s="425" t="s">
        <v>35</v>
      </c>
      <c r="N61" s="427" t="s">
        <v>49</v>
      </c>
      <c r="O61" s="21"/>
      <c r="P61" s="21"/>
    </row>
    <row r="62" spans="1:16" ht="13.5" customHeight="1" thickBot="1" x14ac:dyDescent="0.3">
      <c r="A62" s="397"/>
      <c r="B62" s="387"/>
      <c r="C62" s="420"/>
      <c r="D62" s="399"/>
      <c r="E62" s="401"/>
      <c r="F62" s="399"/>
      <c r="G62" s="399"/>
      <c r="H62" s="422"/>
      <c r="I62" s="259" t="s">
        <v>110</v>
      </c>
      <c r="J62" s="260" t="s">
        <v>111</v>
      </c>
      <c r="K62" s="179" t="s">
        <v>181</v>
      </c>
      <c r="L62" s="173" t="s">
        <v>111</v>
      </c>
      <c r="M62" s="426"/>
      <c r="N62" s="428"/>
      <c r="O62" s="21"/>
      <c r="P62" s="21"/>
    </row>
    <row r="63" spans="1:16" ht="15.6" x14ac:dyDescent="0.25">
      <c r="A63" s="170">
        <f t="shared" ref="A63:A68" si="22">A62+1</f>
        <v>1</v>
      </c>
      <c r="B63" s="166">
        <v>15</v>
      </c>
      <c r="C63" s="43" t="s">
        <v>141</v>
      </c>
      <c r="D63" s="110">
        <v>85418</v>
      </c>
      <c r="E63" s="44" t="s">
        <v>91</v>
      </c>
      <c r="F63" s="83" t="s">
        <v>59</v>
      </c>
      <c r="G63" s="197" t="s">
        <v>138</v>
      </c>
      <c r="H63" s="180" t="s">
        <v>113</v>
      </c>
      <c r="I63" s="261">
        <v>0</v>
      </c>
      <c r="J63" s="262">
        <f t="shared" ref="J63:J68" si="23">IF(I63&gt;360,360-I63+360,I63)</f>
        <v>0</v>
      </c>
      <c r="K63" s="256" t="s">
        <v>201</v>
      </c>
      <c r="L63" s="189">
        <f t="shared" ref="L63" si="24">IF(I63&gt;390,0,IF(K63&gt;1000,0,ROUNDUP(100-K63/10,0)))</f>
        <v>0</v>
      </c>
      <c r="M63" s="32">
        <f t="shared" ref="M63:M68" si="25">SUM(J63,L63)</f>
        <v>0</v>
      </c>
      <c r="N63" s="338">
        <f>1000*(M63/MAX(M63:M68))</f>
        <v>0</v>
      </c>
      <c r="O63" s="99"/>
    </row>
    <row r="64" spans="1:16" ht="15.6" x14ac:dyDescent="0.25">
      <c r="A64" s="161">
        <f t="shared" si="22"/>
        <v>2</v>
      </c>
      <c r="B64" s="274">
        <v>13</v>
      </c>
      <c r="C64" s="57" t="s">
        <v>61</v>
      </c>
      <c r="D64" s="185">
        <v>22681</v>
      </c>
      <c r="E64" s="58" t="s">
        <v>62</v>
      </c>
      <c r="F64" s="83" t="s">
        <v>60</v>
      </c>
      <c r="G64" s="333" t="s">
        <v>138</v>
      </c>
      <c r="H64" s="181" t="s">
        <v>113</v>
      </c>
      <c r="I64" s="263">
        <v>361</v>
      </c>
      <c r="J64" s="264">
        <f t="shared" si="23"/>
        <v>359</v>
      </c>
      <c r="K64" s="89">
        <v>42</v>
      </c>
      <c r="L64" s="254">
        <f>IF(I64&gt;390,0,IF(K64&gt;1000,0,ROUNDUP(100-K64/10,0)))</f>
        <v>96</v>
      </c>
      <c r="M64" s="41">
        <f t="shared" si="25"/>
        <v>455</v>
      </c>
      <c r="N64" s="339">
        <f>1000*(M64/MAX(M63:M68))</f>
        <v>1000</v>
      </c>
      <c r="O64" s="99"/>
      <c r="P64" s="99"/>
    </row>
    <row r="65" spans="1:16" ht="15.6" x14ac:dyDescent="0.25">
      <c r="A65" s="161">
        <f t="shared" si="22"/>
        <v>3</v>
      </c>
      <c r="B65" s="331">
        <v>8</v>
      </c>
      <c r="C65" s="134" t="s">
        <v>77</v>
      </c>
      <c r="D65" s="184">
        <v>21827</v>
      </c>
      <c r="E65" s="135" t="s">
        <v>78</v>
      </c>
      <c r="F65" s="200" t="s">
        <v>60</v>
      </c>
      <c r="G65" s="332" t="s">
        <v>138</v>
      </c>
      <c r="H65" s="181" t="s">
        <v>113</v>
      </c>
      <c r="I65" s="263">
        <v>359</v>
      </c>
      <c r="J65" s="264">
        <f t="shared" si="23"/>
        <v>359</v>
      </c>
      <c r="K65" s="89">
        <v>807</v>
      </c>
      <c r="L65" s="254">
        <f t="shared" ref="L65:L68" si="26">IF(I65&gt;390,0,IF(K65&gt;1000,0,ROUNDUP(100-K65/10,0)))</f>
        <v>20</v>
      </c>
      <c r="M65" s="41">
        <f t="shared" si="25"/>
        <v>379</v>
      </c>
      <c r="N65" s="339">
        <f>1000*(M65/MAX(M63:M68))</f>
        <v>832.96703296703299</v>
      </c>
      <c r="O65" s="99"/>
      <c r="P65" s="99"/>
    </row>
    <row r="66" spans="1:16" ht="15.6" x14ac:dyDescent="0.25">
      <c r="A66" s="161">
        <f t="shared" si="22"/>
        <v>4</v>
      </c>
      <c r="B66" s="274">
        <v>35</v>
      </c>
      <c r="C66" s="43" t="s">
        <v>170</v>
      </c>
      <c r="D66" s="186">
        <v>23406</v>
      </c>
      <c r="E66" s="44" t="s">
        <v>63</v>
      </c>
      <c r="F66" s="60" t="s">
        <v>60</v>
      </c>
      <c r="G66" s="321" t="s">
        <v>138</v>
      </c>
      <c r="H66" s="181" t="s">
        <v>113</v>
      </c>
      <c r="I66" s="263">
        <v>364</v>
      </c>
      <c r="J66" s="264">
        <f t="shared" si="23"/>
        <v>356</v>
      </c>
      <c r="K66" s="89">
        <v>61</v>
      </c>
      <c r="L66" s="254">
        <f t="shared" si="26"/>
        <v>94</v>
      </c>
      <c r="M66" s="41">
        <f t="shared" si="25"/>
        <v>450</v>
      </c>
      <c r="N66" s="339">
        <f>1000*(M66/MAX(M63:M68))</f>
        <v>989.01098901098908</v>
      </c>
      <c r="O66" s="99"/>
      <c r="P66" s="99"/>
    </row>
    <row r="67" spans="1:16" ht="15.6" x14ac:dyDescent="0.25">
      <c r="A67" s="247">
        <f t="shared" si="22"/>
        <v>5</v>
      </c>
      <c r="B67" s="363">
        <v>36</v>
      </c>
      <c r="C67" s="308" t="s">
        <v>196</v>
      </c>
      <c r="D67" s="309">
        <v>21234</v>
      </c>
      <c r="E67" s="310" t="s">
        <v>197</v>
      </c>
      <c r="F67" s="310" t="s">
        <v>198</v>
      </c>
      <c r="G67" s="310" t="s">
        <v>138</v>
      </c>
      <c r="H67" s="252" t="s">
        <v>113</v>
      </c>
      <c r="I67" s="265">
        <v>360</v>
      </c>
      <c r="J67" s="266">
        <f t="shared" si="23"/>
        <v>360</v>
      </c>
      <c r="K67" s="257">
        <v>93</v>
      </c>
      <c r="L67" s="255">
        <f t="shared" si="26"/>
        <v>91</v>
      </c>
      <c r="M67" s="253">
        <f t="shared" si="25"/>
        <v>451</v>
      </c>
      <c r="N67" s="340">
        <f>1000*(M67/MAX(M63:M68))</f>
        <v>991.20879120879124</v>
      </c>
      <c r="O67" s="99"/>
      <c r="P67" s="99"/>
    </row>
    <row r="68" spans="1:16" ht="16.2" thickBot="1" x14ac:dyDescent="0.3">
      <c r="A68" s="171">
        <f t="shared" si="22"/>
        <v>6</v>
      </c>
      <c r="B68" s="172">
        <v>20</v>
      </c>
      <c r="C68" s="176" t="s">
        <v>189</v>
      </c>
      <c r="D68" s="329">
        <v>109424</v>
      </c>
      <c r="E68" s="178" t="s">
        <v>190</v>
      </c>
      <c r="F68" s="86" t="s">
        <v>59</v>
      </c>
      <c r="G68" s="330" t="s">
        <v>138</v>
      </c>
      <c r="H68" s="182" t="s">
        <v>113</v>
      </c>
      <c r="I68" s="267">
        <v>363</v>
      </c>
      <c r="J68" s="268">
        <f t="shared" si="23"/>
        <v>357</v>
      </c>
      <c r="K68" s="258">
        <v>227</v>
      </c>
      <c r="L68" s="190">
        <f t="shared" si="26"/>
        <v>78</v>
      </c>
      <c r="M68" s="174">
        <f t="shared" si="25"/>
        <v>435</v>
      </c>
      <c r="N68" s="341">
        <f>1000*(M68/MAX(M63:M68))</f>
        <v>956.04395604395609</v>
      </c>
      <c r="O68" s="20"/>
      <c r="P68" s="98"/>
    </row>
    <row r="69" spans="1:16" ht="18.600000000000001" customHeight="1" x14ac:dyDescent="0.25">
      <c r="N69" s="343"/>
    </row>
    <row r="70" spans="1:16" ht="24.6" customHeight="1" x14ac:dyDescent="0.25">
      <c r="A70" s="418" t="s">
        <v>185</v>
      </c>
      <c r="B70" s="418"/>
      <c r="C70" s="418"/>
      <c r="D70" s="418"/>
      <c r="E70" s="418"/>
      <c r="F70" s="418"/>
      <c r="G70" s="418"/>
      <c r="H70" s="418"/>
      <c r="I70" s="418"/>
      <c r="J70" s="418"/>
      <c r="K70" s="418"/>
      <c r="L70" s="418"/>
      <c r="M70" s="418"/>
      <c r="N70" s="418"/>
      <c r="O70" s="93"/>
      <c r="P70" s="93"/>
    </row>
    <row r="71" spans="1:16" ht="18.600000000000001" customHeight="1" thickBot="1" x14ac:dyDescent="0.3">
      <c r="A71" s="97" t="s">
        <v>45</v>
      </c>
      <c r="B71" s="17"/>
      <c r="C71" s="17"/>
      <c r="D71" s="17"/>
      <c r="E71" s="17"/>
      <c r="F71" s="18"/>
      <c r="G71" s="18"/>
      <c r="H71" s="19"/>
      <c r="I71" s="19"/>
      <c r="J71" s="19"/>
      <c r="K71" s="19"/>
      <c r="L71" s="19"/>
      <c r="M71" s="19"/>
      <c r="N71" s="342"/>
      <c r="O71" s="20"/>
      <c r="P71" s="98"/>
    </row>
    <row r="72" spans="1:16" ht="13.5" customHeight="1" x14ac:dyDescent="0.25">
      <c r="A72" s="396" t="s">
        <v>19</v>
      </c>
      <c r="B72" s="386" t="s">
        <v>20</v>
      </c>
      <c r="C72" s="419" t="s">
        <v>21</v>
      </c>
      <c r="D72" s="398" t="s">
        <v>56</v>
      </c>
      <c r="E72" s="400" t="s">
        <v>178</v>
      </c>
      <c r="F72" s="398" t="s">
        <v>179</v>
      </c>
      <c r="G72" s="398" t="s">
        <v>136</v>
      </c>
      <c r="H72" s="421" t="s">
        <v>46</v>
      </c>
      <c r="I72" s="423" t="s">
        <v>47</v>
      </c>
      <c r="J72" s="388"/>
      <c r="K72" s="424" t="s">
        <v>48</v>
      </c>
      <c r="L72" s="424"/>
      <c r="M72" s="425" t="s">
        <v>35</v>
      </c>
      <c r="N72" s="427" t="s">
        <v>49</v>
      </c>
      <c r="O72" s="21"/>
      <c r="P72" s="21"/>
    </row>
    <row r="73" spans="1:16" ht="13.5" customHeight="1" thickBot="1" x14ac:dyDescent="0.3">
      <c r="A73" s="397"/>
      <c r="B73" s="387"/>
      <c r="C73" s="420"/>
      <c r="D73" s="399"/>
      <c r="E73" s="401"/>
      <c r="F73" s="399"/>
      <c r="G73" s="399"/>
      <c r="H73" s="422"/>
      <c r="I73" s="259" t="s">
        <v>110</v>
      </c>
      <c r="J73" s="260" t="s">
        <v>111</v>
      </c>
      <c r="K73" s="179" t="s">
        <v>181</v>
      </c>
      <c r="L73" s="173" t="s">
        <v>111</v>
      </c>
      <c r="M73" s="426"/>
      <c r="N73" s="428"/>
      <c r="O73" s="21"/>
      <c r="P73" s="21"/>
    </row>
    <row r="74" spans="1:16" ht="15.6" x14ac:dyDescent="0.25">
      <c r="A74" s="170">
        <f t="shared" ref="A74:A79" si="27">A73+1</f>
        <v>1</v>
      </c>
      <c r="B74" s="335">
        <v>26</v>
      </c>
      <c r="C74" s="25" t="s">
        <v>177</v>
      </c>
      <c r="D74" s="336">
        <v>118777</v>
      </c>
      <c r="E74" s="26" t="s">
        <v>85</v>
      </c>
      <c r="F74" s="101" t="s">
        <v>60</v>
      </c>
      <c r="G74" s="337" t="s">
        <v>139</v>
      </c>
      <c r="H74" s="180" t="s">
        <v>113</v>
      </c>
      <c r="I74" s="261">
        <v>273</v>
      </c>
      <c r="J74" s="262">
        <f t="shared" ref="J74:J79" si="28">IF(I74&gt;360,360-I74+360,I74)</f>
        <v>273</v>
      </c>
      <c r="K74" s="256">
        <v>48</v>
      </c>
      <c r="L74" s="189">
        <f t="shared" ref="L74" si="29">IF(I74&gt;390,0,IF(K74&gt;1000,0,ROUNDUP(100-K74/10,0)))</f>
        <v>96</v>
      </c>
      <c r="M74" s="32">
        <f t="shared" ref="M74:M79" si="30">SUM(J74,L74)</f>
        <v>369</v>
      </c>
      <c r="N74" s="338">
        <f>1000*(M74/MAX(M74:M79))</f>
        <v>820</v>
      </c>
      <c r="O74" s="99"/>
    </row>
    <row r="75" spans="1:16" ht="15.6" x14ac:dyDescent="0.25">
      <c r="A75" s="161">
        <f t="shared" si="27"/>
        <v>2</v>
      </c>
      <c r="B75" s="165">
        <v>15</v>
      </c>
      <c r="C75" s="134" t="s">
        <v>141</v>
      </c>
      <c r="D75" s="334">
        <v>85418</v>
      </c>
      <c r="E75" s="135" t="s">
        <v>91</v>
      </c>
      <c r="F75" s="319" t="s">
        <v>59</v>
      </c>
      <c r="G75" s="320" t="s">
        <v>138</v>
      </c>
      <c r="H75" s="181" t="s">
        <v>113</v>
      </c>
      <c r="I75" s="263">
        <v>0</v>
      </c>
      <c r="J75" s="264">
        <f t="shared" si="28"/>
        <v>0</v>
      </c>
      <c r="K75" s="89" t="s">
        <v>201</v>
      </c>
      <c r="L75" s="254">
        <f>IF(I75&gt;390,0,IF(K75&gt;1000,0,ROUNDUP(100-K75/10,0)))</f>
        <v>0</v>
      </c>
      <c r="M75" s="41">
        <f t="shared" si="30"/>
        <v>0</v>
      </c>
      <c r="N75" s="339">
        <f>1000*(M75/MAX(M74:M79))</f>
        <v>0</v>
      </c>
      <c r="O75" s="99"/>
      <c r="P75" s="99"/>
    </row>
    <row r="76" spans="1:16" ht="15.6" x14ac:dyDescent="0.25">
      <c r="A76" s="161">
        <f t="shared" si="27"/>
        <v>3</v>
      </c>
      <c r="B76" s="274">
        <v>13</v>
      </c>
      <c r="C76" s="57" t="s">
        <v>61</v>
      </c>
      <c r="D76" s="185">
        <v>22681</v>
      </c>
      <c r="E76" s="58" t="s">
        <v>62</v>
      </c>
      <c r="F76" s="83" t="s">
        <v>60</v>
      </c>
      <c r="G76" s="333" t="s">
        <v>138</v>
      </c>
      <c r="H76" s="181" t="s">
        <v>113</v>
      </c>
      <c r="I76" s="263">
        <v>361</v>
      </c>
      <c r="J76" s="264">
        <f t="shared" si="28"/>
        <v>359</v>
      </c>
      <c r="K76" s="89">
        <v>99</v>
      </c>
      <c r="L76" s="254">
        <f t="shared" ref="L76:L79" si="31">IF(I76&gt;390,0,IF(K76&gt;1000,0,ROUNDUP(100-K76/10,0)))</f>
        <v>91</v>
      </c>
      <c r="M76" s="41">
        <f t="shared" si="30"/>
        <v>450</v>
      </c>
      <c r="N76" s="339">
        <f>1000*(M76/MAX(M74:M79))</f>
        <v>1000</v>
      </c>
      <c r="O76" s="99"/>
      <c r="P76" s="99"/>
    </row>
    <row r="77" spans="1:16" ht="15.6" x14ac:dyDescent="0.25">
      <c r="A77" s="161">
        <f t="shared" si="27"/>
        <v>4</v>
      </c>
      <c r="B77" s="165">
        <v>25</v>
      </c>
      <c r="C77" s="134" t="s">
        <v>82</v>
      </c>
      <c r="D77" s="184">
        <v>85413</v>
      </c>
      <c r="E77" s="135" t="s">
        <v>89</v>
      </c>
      <c r="F77" s="200" t="s">
        <v>59</v>
      </c>
      <c r="G77" s="196" t="s">
        <v>138</v>
      </c>
      <c r="H77" s="181" t="s">
        <v>113</v>
      </c>
      <c r="I77" s="263">
        <v>192</v>
      </c>
      <c r="J77" s="264">
        <f t="shared" si="28"/>
        <v>192</v>
      </c>
      <c r="K77" s="89">
        <v>34</v>
      </c>
      <c r="L77" s="254">
        <f t="shared" si="31"/>
        <v>97</v>
      </c>
      <c r="M77" s="41">
        <f t="shared" si="30"/>
        <v>289</v>
      </c>
      <c r="N77" s="339">
        <f>1000*(M77/MAX(M74:M79))</f>
        <v>642.22222222222229</v>
      </c>
      <c r="O77" s="99"/>
      <c r="P77" s="99"/>
    </row>
    <row r="78" spans="1:16" ht="15.6" x14ac:dyDescent="0.25">
      <c r="A78" s="247">
        <f t="shared" si="27"/>
        <v>5</v>
      </c>
      <c r="B78" s="165">
        <v>16</v>
      </c>
      <c r="C78" s="316" t="s">
        <v>143</v>
      </c>
      <c r="D78" s="317">
        <v>85411</v>
      </c>
      <c r="E78" s="318" t="s">
        <v>92</v>
      </c>
      <c r="F78" s="319" t="s">
        <v>59</v>
      </c>
      <c r="G78" s="320" t="s">
        <v>139</v>
      </c>
      <c r="H78" s="252" t="s">
        <v>113</v>
      </c>
      <c r="I78" s="265">
        <v>145</v>
      </c>
      <c r="J78" s="266">
        <f t="shared" si="28"/>
        <v>145</v>
      </c>
      <c r="K78" s="257">
        <v>451</v>
      </c>
      <c r="L78" s="255">
        <f t="shared" si="31"/>
        <v>55</v>
      </c>
      <c r="M78" s="253">
        <f t="shared" si="30"/>
        <v>200</v>
      </c>
      <c r="N78" s="340">
        <f>1000*(M78/MAX(M74:M79))</f>
        <v>444.4444444444444</v>
      </c>
      <c r="O78" s="99"/>
      <c r="P78" s="99"/>
    </row>
    <row r="79" spans="1:16" ht="16.2" thickBot="1" x14ac:dyDescent="0.3">
      <c r="A79" s="171">
        <f t="shared" si="27"/>
        <v>6</v>
      </c>
      <c r="B79" s="327">
        <v>8</v>
      </c>
      <c r="C79" s="304" t="s">
        <v>77</v>
      </c>
      <c r="D79" s="305">
        <v>21827</v>
      </c>
      <c r="E79" s="178" t="s">
        <v>78</v>
      </c>
      <c r="F79" s="85" t="s">
        <v>60</v>
      </c>
      <c r="G79" s="328" t="s">
        <v>138</v>
      </c>
      <c r="H79" s="182" t="s">
        <v>113</v>
      </c>
      <c r="I79" s="267">
        <v>354</v>
      </c>
      <c r="J79" s="268">
        <f t="shared" si="28"/>
        <v>354</v>
      </c>
      <c r="K79" s="258">
        <v>778</v>
      </c>
      <c r="L79" s="190">
        <f t="shared" si="31"/>
        <v>23</v>
      </c>
      <c r="M79" s="174">
        <f t="shared" si="30"/>
        <v>377</v>
      </c>
      <c r="N79" s="341">
        <f>1000*(M79/MAX(M74:M79))</f>
        <v>837.77777777777771</v>
      </c>
      <c r="O79" s="20"/>
      <c r="P79" s="98"/>
    </row>
    <row r="80" spans="1:16" ht="18.600000000000001" customHeight="1" thickBot="1" x14ac:dyDescent="0.3">
      <c r="A80" s="97" t="s">
        <v>50</v>
      </c>
      <c r="B80" s="17"/>
      <c r="C80" s="17"/>
      <c r="D80" s="17"/>
      <c r="E80" s="17"/>
      <c r="F80" s="18"/>
      <c r="G80" s="18"/>
      <c r="H80" s="19"/>
      <c r="I80" s="19"/>
      <c r="J80" s="19"/>
      <c r="K80" s="19"/>
      <c r="L80" s="19"/>
      <c r="M80" s="19"/>
      <c r="N80" s="342"/>
      <c r="O80" s="21"/>
      <c r="P80" s="21"/>
    </row>
    <row r="81" spans="1:16" ht="13.5" customHeight="1" x14ac:dyDescent="0.25">
      <c r="A81" s="396" t="s">
        <v>19</v>
      </c>
      <c r="B81" s="386" t="s">
        <v>20</v>
      </c>
      <c r="C81" s="419" t="s">
        <v>21</v>
      </c>
      <c r="D81" s="398" t="s">
        <v>56</v>
      </c>
      <c r="E81" s="400" t="s">
        <v>178</v>
      </c>
      <c r="F81" s="398" t="s">
        <v>179</v>
      </c>
      <c r="G81" s="398" t="s">
        <v>136</v>
      </c>
      <c r="H81" s="421" t="s">
        <v>46</v>
      </c>
      <c r="I81" s="423" t="s">
        <v>47</v>
      </c>
      <c r="J81" s="388"/>
      <c r="K81" s="424" t="s">
        <v>48</v>
      </c>
      <c r="L81" s="424"/>
      <c r="M81" s="425" t="s">
        <v>35</v>
      </c>
      <c r="N81" s="427" t="s">
        <v>49</v>
      </c>
      <c r="O81" s="21"/>
      <c r="P81" s="21"/>
    </row>
    <row r="82" spans="1:16" ht="13.5" customHeight="1" thickBot="1" x14ac:dyDescent="0.3">
      <c r="A82" s="397"/>
      <c r="B82" s="387"/>
      <c r="C82" s="420"/>
      <c r="D82" s="399"/>
      <c r="E82" s="401"/>
      <c r="F82" s="399"/>
      <c r="G82" s="399"/>
      <c r="H82" s="422"/>
      <c r="I82" s="259" t="s">
        <v>110</v>
      </c>
      <c r="J82" s="260" t="s">
        <v>111</v>
      </c>
      <c r="K82" s="179" t="s">
        <v>181</v>
      </c>
      <c r="L82" s="173" t="s">
        <v>111</v>
      </c>
      <c r="M82" s="426"/>
      <c r="N82" s="428"/>
      <c r="O82" s="21"/>
      <c r="P82" s="21"/>
    </row>
    <row r="83" spans="1:16" ht="15.6" x14ac:dyDescent="0.25">
      <c r="A83" s="170">
        <f t="shared" ref="A83:A88" si="32">A82+1</f>
        <v>1</v>
      </c>
      <c r="B83" s="91">
        <v>43</v>
      </c>
      <c r="C83" s="43" t="s">
        <v>73</v>
      </c>
      <c r="D83" s="186">
        <v>76174</v>
      </c>
      <c r="E83" s="44" t="s">
        <v>97</v>
      </c>
      <c r="F83" s="83" t="s">
        <v>59</v>
      </c>
      <c r="G83" s="197" t="s">
        <v>138</v>
      </c>
      <c r="H83" s="180" t="s">
        <v>113</v>
      </c>
      <c r="I83" s="261">
        <v>210</v>
      </c>
      <c r="J83" s="262">
        <f t="shared" ref="J83:J88" si="33">IF(I83&gt;360,360-I83+360,I83)</f>
        <v>210</v>
      </c>
      <c r="K83" s="256">
        <v>758</v>
      </c>
      <c r="L83" s="189">
        <f t="shared" ref="L83" si="34">IF(I83&gt;390,0,IF(K83&gt;1000,0,ROUNDUP(100-K83/10,0)))</f>
        <v>25</v>
      </c>
      <c r="M83" s="32">
        <f t="shared" ref="M83:M88" si="35">SUM(J83,L83)</f>
        <v>235</v>
      </c>
      <c r="N83" s="338">
        <f>1000*(M83/MAX(M83:M88))</f>
        <v>526.90582959641256</v>
      </c>
      <c r="O83" s="99"/>
    </row>
    <row r="84" spans="1:16" ht="15.6" x14ac:dyDescent="0.25">
      <c r="A84" s="161">
        <f t="shared" si="32"/>
        <v>2</v>
      </c>
      <c r="B84" s="287">
        <v>37</v>
      </c>
      <c r="C84" s="95" t="s">
        <v>199</v>
      </c>
      <c r="D84" s="203">
        <v>81514</v>
      </c>
      <c r="E84" s="204" t="s">
        <v>200</v>
      </c>
      <c r="F84" s="204" t="s">
        <v>198</v>
      </c>
      <c r="G84" s="204" t="s">
        <v>138</v>
      </c>
      <c r="H84" s="181" t="s">
        <v>113</v>
      </c>
      <c r="I84" s="263">
        <v>176</v>
      </c>
      <c r="J84" s="264">
        <f t="shared" si="33"/>
        <v>176</v>
      </c>
      <c r="K84" s="89">
        <v>17</v>
      </c>
      <c r="L84" s="254">
        <f>IF(I84&gt;390,0,IF(K84&gt;1000,0,ROUNDUP(100-K84/10,0)))</f>
        <v>99</v>
      </c>
      <c r="M84" s="41">
        <f t="shared" si="35"/>
        <v>275</v>
      </c>
      <c r="N84" s="339">
        <f>1000*(M84/MAX(M83:M88))</f>
        <v>616.59192825112109</v>
      </c>
      <c r="O84" s="99"/>
      <c r="P84" s="99"/>
    </row>
    <row r="85" spans="1:16" ht="15.6" x14ac:dyDescent="0.25">
      <c r="A85" s="161">
        <f t="shared" si="32"/>
        <v>3</v>
      </c>
      <c r="B85" s="166">
        <v>42</v>
      </c>
      <c r="C85" s="43" t="s">
        <v>171</v>
      </c>
      <c r="D85" s="186">
        <v>123224</v>
      </c>
      <c r="E85" s="44" t="s">
        <v>86</v>
      </c>
      <c r="F85" s="83" t="s">
        <v>60</v>
      </c>
      <c r="G85" s="197" t="s">
        <v>138</v>
      </c>
      <c r="H85" s="181" t="s">
        <v>113</v>
      </c>
      <c r="I85" s="263">
        <v>223</v>
      </c>
      <c r="J85" s="264">
        <f t="shared" si="33"/>
        <v>223</v>
      </c>
      <c r="K85" s="89">
        <v>49</v>
      </c>
      <c r="L85" s="254">
        <f t="shared" ref="L85:L88" si="36">IF(I85&gt;390,0,IF(K85&gt;1000,0,ROUNDUP(100-K85/10,0)))</f>
        <v>96</v>
      </c>
      <c r="M85" s="41">
        <f t="shared" si="35"/>
        <v>319</v>
      </c>
      <c r="N85" s="339">
        <f>1000*(M85/MAX(M83:M88))</f>
        <v>715.24663677130036</v>
      </c>
      <c r="O85" s="99"/>
      <c r="P85" s="99"/>
    </row>
    <row r="86" spans="1:16" ht="15.6" x14ac:dyDescent="0.25">
      <c r="A86" s="161">
        <f t="shared" si="32"/>
        <v>4</v>
      </c>
      <c r="B86" s="274">
        <v>35</v>
      </c>
      <c r="C86" s="43" t="s">
        <v>170</v>
      </c>
      <c r="D86" s="186">
        <v>23406</v>
      </c>
      <c r="E86" s="44" t="s">
        <v>63</v>
      </c>
      <c r="F86" s="60" t="s">
        <v>60</v>
      </c>
      <c r="G86" s="321" t="s">
        <v>138</v>
      </c>
      <c r="H86" s="181" t="s">
        <v>113</v>
      </c>
      <c r="I86" s="263">
        <v>258</v>
      </c>
      <c r="J86" s="264">
        <f t="shared" si="33"/>
        <v>258</v>
      </c>
      <c r="K86" s="89" t="s">
        <v>201</v>
      </c>
      <c r="L86" s="254">
        <f t="shared" si="36"/>
        <v>0</v>
      </c>
      <c r="M86" s="41">
        <f t="shared" si="35"/>
        <v>258</v>
      </c>
      <c r="N86" s="339">
        <f>1000*(M86/MAX(M83:M88))</f>
        <v>578.47533632286991</v>
      </c>
      <c r="O86" s="99"/>
      <c r="P86" s="99"/>
    </row>
    <row r="87" spans="1:16" ht="15.6" x14ac:dyDescent="0.25">
      <c r="A87" s="247">
        <f t="shared" si="32"/>
        <v>5</v>
      </c>
      <c r="B87" s="363">
        <v>36</v>
      </c>
      <c r="C87" s="308" t="s">
        <v>196</v>
      </c>
      <c r="D87" s="309">
        <v>21234</v>
      </c>
      <c r="E87" s="310" t="s">
        <v>197</v>
      </c>
      <c r="F87" s="310" t="s">
        <v>198</v>
      </c>
      <c r="G87" s="310" t="s">
        <v>138</v>
      </c>
      <c r="H87" s="252" t="s">
        <v>113</v>
      </c>
      <c r="I87" s="265">
        <v>358</v>
      </c>
      <c r="J87" s="266">
        <f t="shared" si="33"/>
        <v>358</v>
      </c>
      <c r="K87" s="257">
        <v>120</v>
      </c>
      <c r="L87" s="255">
        <f t="shared" si="36"/>
        <v>88</v>
      </c>
      <c r="M87" s="253">
        <f t="shared" si="35"/>
        <v>446</v>
      </c>
      <c r="N87" s="340">
        <f>1000*(M87/MAX(M83:M88))</f>
        <v>1000</v>
      </c>
      <c r="O87" s="99"/>
      <c r="P87" s="99"/>
    </row>
    <row r="88" spans="1:16" ht="16.2" thickBot="1" x14ac:dyDescent="0.3">
      <c r="A88" s="171">
        <f t="shared" si="32"/>
        <v>6</v>
      </c>
      <c r="B88" s="172">
        <v>20</v>
      </c>
      <c r="C88" s="176" t="s">
        <v>189</v>
      </c>
      <c r="D88" s="329">
        <v>109424</v>
      </c>
      <c r="E88" s="178" t="s">
        <v>190</v>
      </c>
      <c r="F88" s="86" t="s">
        <v>59</v>
      </c>
      <c r="G88" s="330" t="s">
        <v>138</v>
      </c>
      <c r="H88" s="182" t="s">
        <v>113</v>
      </c>
      <c r="I88" s="267">
        <v>149</v>
      </c>
      <c r="J88" s="268">
        <f t="shared" si="33"/>
        <v>149</v>
      </c>
      <c r="K88" s="258">
        <v>208</v>
      </c>
      <c r="L88" s="190">
        <f t="shared" si="36"/>
        <v>80</v>
      </c>
      <c r="M88" s="174">
        <f t="shared" si="35"/>
        <v>229</v>
      </c>
      <c r="N88" s="341">
        <f>1000*(M88/MAX(M83:M88))</f>
        <v>513.45291479820628</v>
      </c>
      <c r="O88" s="20"/>
      <c r="P88" s="98"/>
    </row>
    <row r="89" spans="1:16" ht="18.600000000000001" customHeight="1" x14ac:dyDescent="0.25">
      <c r="N89" s="343"/>
    </row>
    <row r="90" spans="1:16" ht="24.6" customHeight="1" x14ac:dyDescent="0.25">
      <c r="A90" s="418" t="s">
        <v>43</v>
      </c>
      <c r="B90" s="418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93"/>
      <c r="P90" s="93"/>
    </row>
    <row r="91" spans="1:16" ht="18.600000000000001" customHeight="1" thickBot="1" x14ac:dyDescent="0.3">
      <c r="A91" s="97"/>
      <c r="B91" s="17"/>
      <c r="C91" s="17"/>
      <c r="D91" s="17"/>
      <c r="E91" s="17"/>
      <c r="F91" s="18"/>
      <c r="G91" s="18"/>
      <c r="H91" s="19"/>
      <c r="I91" s="19"/>
      <c r="J91" s="19"/>
      <c r="K91" s="19"/>
      <c r="L91" s="19"/>
      <c r="M91" s="19"/>
      <c r="N91" s="342"/>
      <c r="O91" s="20"/>
      <c r="P91" s="98"/>
    </row>
    <row r="92" spans="1:16" ht="13.5" customHeight="1" x14ac:dyDescent="0.25">
      <c r="A92" s="396" t="s">
        <v>19</v>
      </c>
      <c r="B92" s="386" t="s">
        <v>20</v>
      </c>
      <c r="C92" s="419" t="s">
        <v>21</v>
      </c>
      <c r="D92" s="398" t="s">
        <v>56</v>
      </c>
      <c r="E92" s="400" t="s">
        <v>178</v>
      </c>
      <c r="F92" s="398" t="s">
        <v>179</v>
      </c>
      <c r="G92" s="398" t="s">
        <v>136</v>
      </c>
      <c r="H92" s="421" t="s">
        <v>46</v>
      </c>
      <c r="I92" s="423" t="s">
        <v>47</v>
      </c>
      <c r="J92" s="388"/>
      <c r="K92" s="424" t="s">
        <v>48</v>
      </c>
      <c r="L92" s="424"/>
      <c r="M92" s="425" t="s">
        <v>35</v>
      </c>
      <c r="N92" s="427" t="s">
        <v>49</v>
      </c>
      <c r="O92" s="21"/>
      <c r="P92" s="21"/>
    </row>
    <row r="93" spans="1:16" ht="13.5" customHeight="1" thickBot="1" x14ac:dyDescent="0.3">
      <c r="A93" s="397"/>
      <c r="B93" s="387"/>
      <c r="C93" s="420"/>
      <c r="D93" s="399"/>
      <c r="E93" s="401"/>
      <c r="F93" s="399"/>
      <c r="G93" s="399"/>
      <c r="H93" s="422"/>
      <c r="I93" s="259" t="s">
        <v>110</v>
      </c>
      <c r="J93" s="260" t="s">
        <v>111</v>
      </c>
      <c r="K93" s="179" t="s">
        <v>181</v>
      </c>
      <c r="L93" s="173" t="s">
        <v>111</v>
      </c>
      <c r="M93" s="426"/>
      <c r="N93" s="428"/>
      <c r="O93" s="21"/>
      <c r="P93" s="21"/>
    </row>
    <row r="94" spans="1:16" ht="15.6" x14ac:dyDescent="0.25">
      <c r="A94" s="170">
        <f>A93+1</f>
        <v>1</v>
      </c>
      <c r="B94" s="169">
        <v>13</v>
      </c>
      <c r="C94" s="244" t="s">
        <v>61</v>
      </c>
      <c r="D94" s="344">
        <v>22681</v>
      </c>
      <c r="E94" s="94" t="s">
        <v>62</v>
      </c>
      <c r="F94" s="82" t="s">
        <v>60</v>
      </c>
      <c r="G94" s="215" t="s">
        <v>138</v>
      </c>
      <c r="H94" s="180" t="s">
        <v>113</v>
      </c>
      <c r="I94" s="261">
        <v>356</v>
      </c>
      <c r="J94" s="262">
        <f t="shared" ref="J94:J98" si="37">IF(I94&gt;360,360-I94+360,I94)</f>
        <v>356</v>
      </c>
      <c r="K94" s="256">
        <v>107</v>
      </c>
      <c r="L94" s="189">
        <f t="shared" ref="L94:L98" si="38">IF(I94&gt;390,0,IF(K94&gt;1000,0,ROUNDUP(100-K94/10,0)))</f>
        <v>90</v>
      </c>
      <c r="M94" s="32">
        <f>SUM(J94,L94)</f>
        <v>446</v>
      </c>
      <c r="N94" s="338">
        <f>1000*(M94/MAX(M94:M98))</f>
        <v>988.91352549889132</v>
      </c>
      <c r="O94" s="99"/>
    </row>
    <row r="95" spans="1:16" ht="15.6" x14ac:dyDescent="0.25">
      <c r="A95" s="161">
        <f>A94+1</f>
        <v>2</v>
      </c>
      <c r="B95" s="167">
        <v>36</v>
      </c>
      <c r="C95" s="95" t="s">
        <v>196</v>
      </c>
      <c r="D95" s="203">
        <v>21234</v>
      </c>
      <c r="E95" s="204" t="s">
        <v>197</v>
      </c>
      <c r="F95" s="204" t="s">
        <v>198</v>
      </c>
      <c r="G95" s="217" t="s">
        <v>138</v>
      </c>
      <c r="H95" s="181" t="s">
        <v>113</v>
      </c>
      <c r="I95" s="263">
        <v>360</v>
      </c>
      <c r="J95" s="264">
        <f t="shared" si="37"/>
        <v>360</v>
      </c>
      <c r="K95" s="89">
        <v>95</v>
      </c>
      <c r="L95" s="254">
        <f>IF(I95&gt;390,0,IF(K95&gt;1000,0,ROUNDUP(100-K95/10,0)))</f>
        <v>91</v>
      </c>
      <c r="M95" s="41">
        <f>SUM(J95,L95)</f>
        <v>451</v>
      </c>
      <c r="N95" s="339">
        <f>1000*(M95/MAX(M94:M98))</f>
        <v>1000</v>
      </c>
      <c r="O95" s="99"/>
      <c r="P95" s="99"/>
    </row>
    <row r="96" spans="1:16" ht="15.6" x14ac:dyDescent="0.25">
      <c r="A96" s="161">
        <f>A95+1</f>
        <v>3</v>
      </c>
      <c r="B96" s="285">
        <v>37</v>
      </c>
      <c r="C96" s="308" t="s">
        <v>199</v>
      </c>
      <c r="D96" s="309">
        <v>81514</v>
      </c>
      <c r="E96" s="310" t="s">
        <v>200</v>
      </c>
      <c r="F96" s="310" t="s">
        <v>198</v>
      </c>
      <c r="G96" s="312" t="s">
        <v>138</v>
      </c>
      <c r="H96" s="181" t="s">
        <v>113</v>
      </c>
      <c r="I96" s="263">
        <v>363</v>
      </c>
      <c r="J96" s="264">
        <f t="shared" si="37"/>
        <v>357</v>
      </c>
      <c r="K96" s="89">
        <v>95.5</v>
      </c>
      <c r="L96" s="254">
        <f t="shared" si="38"/>
        <v>91</v>
      </c>
      <c r="M96" s="41">
        <f>SUM(J96,L96)</f>
        <v>448</v>
      </c>
      <c r="N96" s="339">
        <f>1000*(M96/MAX(M94:M98))</f>
        <v>993.34811529933484</v>
      </c>
      <c r="O96" s="99"/>
      <c r="P96" s="99"/>
    </row>
    <row r="97" spans="1:17" ht="15.6" x14ac:dyDescent="0.25">
      <c r="A97" s="161">
        <f>A96+1</f>
        <v>4</v>
      </c>
      <c r="B97" s="166">
        <v>35</v>
      </c>
      <c r="C97" s="43" t="s">
        <v>170</v>
      </c>
      <c r="D97" s="186">
        <v>23406</v>
      </c>
      <c r="E97" s="44" t="s">
        <v>63</v>
      </c>
      <c r="F97" s="60" t="s">
        <v>60</v>
      </c>
      <c r="G97" s="198" t="s">
        <v>138</v>
      </c>
      <c r="H97" s="181" t="s">
        <v>113</v>
      </c>
      <c r="I97" s="263">
        <v>364</v>
      </c>
      <c r="J97" s="264">
        <f t="shared" si="37"/>
        <v>356</v>
      </c>
      <c r="K97" s="89">
        <v>210</v>
      </c>
      <c r="L97" s="254">
        <f t="shared" si="38"/>
        <v>79</v>
      </c>
      <c r="M97" s="41">
        <f>SUM(J97,L97)</f>
        <v>435</v>
      </c>
      <c r="N97" s="339">
        <f>1000*(M97/MAX(M94:M98))</f>
        <v>964.52328159645231</v>
      </c>
      <c r="O97" s="99"/>
      <c r="P97" s="99"/>
    </row>
    <row r="98" spans="1:17" ht="16.2" thickBot="1" x14ac:dyDescent="0.3">
      <c r="A98" s="171">
        <f>A97+1</f>
        <v>5</v>
      </c>
      <c r="B98" s="327">
        <v>26</v>
      </c>
      <c r="C98" s="304" t="s">
        <v>177</v>
      </c>
      <c r="D98" s="305">
        <v>118777</v>
      </c>
      <c r="E98" s="178" t="s">
        <v>85</v>
      </c>
      <c r="F98" s="85" t="s">
        <v>60</v>
      </c>
      <c r="G98" s="85" t="s">
        <v>139</v>
      </c>
      <c r="H98" s="182" t="s">
        <v>113</v>
      </c>
      <c r="I98" s="267">
        <v>320</v>
      </c>
      <c r="J98" s="268">
        <f t="shared" si="37"/>
        <v>320</v>
      </c>
      <c r="K98" s="258">
        <v>78</v>
      </c>
      <c r="L98" s="190">
        <f t="shared" si="38"/>
        <v>93</v>
      </c>
      <c r="M98" s="174">
        <f>SUM(J98,L98)</f>
        <v>413</v>
      </c>
      <c r="N98" s="341">
        <f>1000*(M98/MAX(M94:M98))</f>
        <v>915.74279379157429</v>
      </c>
      <c r="O98" s="99"/>
      <c r="P98" s="99"/>
    </row>
    <row r="100" spans="1:17" ht="18" x14ac:dyDescent="0.35">
      <c r="B100" s="14"/>
      <c r="D100" s="115"/>
      <c r="H100" s="6"/>
      <c r="I100" s="6"/>
      <c r="J100" s="119" t="s">
        <v>27</v>
      </c>
      <c r="O100" s="123"/>
      <c r="P100" s="124"/>
      <c r="Q100" s="21"/>
    </row>
    <row r="101" spans="1:17" ht="18" x14ac:dyDescent="0.35">
      <c r="B101" s="14"/>
      <c r="D101" s="115"/>
      <c r="H101" s="119"/>
      <c r="I101" s="119"/>
      <c r="O101" s="123"/>
      <c r="P101" s="124"/>
      <c r="Q101" s="21"/>
    </row>
    <row r="102" spans="1:17" ht="15.6" x14ac:dyDescent="0.25">
      <c r="A102" s="4" t="s">
        <v>133</v>
      </c>
      <c r="B102" s="102"/>
      <c r="C102" s="4"/>
      <c r="D102" s="108"/>
      <c r="E102" s="4"/>
      <c r="F102" s="129"/>
      <c r="G102" s="129"/>
      <c r="H102" s="67" t="s">
        <v>182</v>
      </c>
      <c r="I102" s="67"/>
      <c r="J102" s="70"/>
      <c r="K102" s="70"/>
      <c r="L102" s="70"/>
      <c r="M102" s="129"/>
      <c r="N102" s="120"/>
      <c r="O102" s="126"/>
      <c r="P102" s="124"/>
      <c r="Q102" s="21"/>
    </row>
    <row r="103" spans="1:17" ht="15.6" x14ac:dyDescent="0.25">
      <c r="A103" s="223"/>
      <c r="B103" s="129"/>
      <c r="C103" s="67"/>
      <c r="D103" s="107"/>
      <c r="E103" s="221"/>
      <c r="F103" s="129"/>
      <c r="G103" s="129"/>
      <c r="H103" s="129"/>
      <c r="I103" s="129"/>
      <c r="M103" s="129"/>
      <c r="N103" s="120"/>
      <c r="O103" s="126"/>
      <c r="P103" s="124"/>
      <c r="Q103" s="21"/>
    </row>
    <row r="104" spans="1:17" ht="15.6" x14ac:dyDescent="0.25">
      <c r="A104" s="70" t="s">
        <v>203</v>
      </c>
      <c r="B104" s="129"/>
      <c r="C104" s="70"/>
      <c r="D104" s="116"/>
      <c r="E104" s="70"/>
      <c r="F104" s="129"/>
      <c r="G104" s="129"/>
      <c r="H104" s="67" t="s">
        <v>183</v>
      </c>
      <c r="I104" s="67"/>
      <c r="J104" s="67"/>
      <c r="K104" s="67"/>
      <c r="L104" s="67"/>
      <c r="M104" s="129"/>
      <c r="N104" s="120"/>
      <c r="O104" s="126"/>
      <c r="P104" s="124"/>
      <c r="Q104" s="21"/>
    </row>
    <row r="105" spans="1:17" ht="15.6" x14ac:dyDescent="0.3">
      <c r="A105" s="127"/>
      <c r="B105" s="4"/>
      <c r="C105" s="72"/>
      <c r="D105" s="117"/>
      <c r="E105" s="222"/>
      <c r="F105" s="129"/>
      <c r="G105" s="129"/>
      <c r="H105" s="221"/>
      <c r="I105" s="221"/>
      <c r="J105" s="220"/>
      <c r="K105" s="220"/>
      <c r="L105" s="220"/>
      <c r="M105" s="129"/>
      <c r="N105" s="120"/>
      <c r="O105" s="126"/>
      <c r="P105" s="124"/>
      <c r="Q105" s="21"/>
    </row>
    <row r="106" spans="1:17" ht="15.6" x14ac:dyDescent="0.25">
      <c r="A106" s="4" t="s">
        <v>134</v>
      </c>
      <c r="B106" s="67"/>
      <c r="C106" s="4"/>
      <c r="D106" s="108"/>
      <c r="E106" s="4"/>
      <c r="F106" s="129"/>
      <c r="G106" s="129"/>
      <c r="H106" s="70" t="s">
        <v>184</v>
      </c>
      <c r="I106" s="70"/>
      <c r="J106" s="67"/>
      <c r="K106" s="67"/>
      <c r="L106" s="67"/>
      <c r="M106" s="129"/>
      <c r="N106" s="120"/>
      <c r="O106" s="128"/>
      <c r="P106" s="125"/>
      <c r="Q106" s="21"/>
    </row>
  </sheetData>
  <sheetProtection algorithmName="SHA-512" hashValue="sLKBOyFdGMg94+9kc4Awf/WSsbOnA849Qx8LgXUFy/Ysr9KDGFnZjNl23tkv/rNiBJQsPhyNojV0/XkZxYQseQ==" saltValue="392vMjYLLDQAdLBmQmyDpQ==" spinCount="100000" sheet="1" objects="1" scenarios="1"/>
  <mergeCells count="125">
    <mergeCell ref="M32:M33"/>
    <mergeCell ref="I12:J12"/>
    <mergeCell ref="K12:L12"/>
    <mergeCell ref="A12:A13"/>
    <mergeCell ref="B12:B13"/>
    <mergeCell ref="C12:C13"/>
    <mergeCell ref="E12:E13"/>
    <mergeCell ref="F12:F13"/>
    <mergeCell ref="H12:H13"/>
    <mergeCell ref="D12:D13"/>
    <mergeCell ref="A32:A33"/>
    <mergeCell ref="B32:B33"/>
    <mergeCell ref="C32:C33"/>
    <mergeCell ref="E32:E33"/>
    <mergeCell ref="F32:F33"/>
    <mergeCell ref="H32:H33"/>
    <mergeCell ref="D32:D33"/>
    <mergeCell ref="A21:A22"/>
    <mergeCell ref="G21:G22"/>
    <mergeCell ref="H21:H22"/>
    <mergeCell ref="I21:J21"/>
    <mergeCell ref="K21:L21"/>
    <mergeCell ref="M21:M22"/>
    <mergeCell ref="F21:F22"/>
    <mergeCell ref="L1:N1"/>
    <mergeCell ref="N12:N13"/>
    <mergeCell ref="A3:K3"/>
    <mergeCell ref="A2:K2"/>
    <mergeCell ref="A1:K1"/>
    <mergeCell ref="A4:K4"/>
    <mergeCell ref="M12:M13"/>
    <mergeCell ref="L2:N2"/>
    <mergeCell ref="L4:N4"/>
    <mergeCell ref="A7:K7"/>
    <mergeCell ref="A6:K6"/>
    <mergeCell ref="A9:N9"/>
    <mergeCell ref="A10:N10"/>
    <mergeCell ref="G12:G13"/>
    <mergeCell ref="L5:N5"/>
    <mergeCell ref="L6:N6"/>
    <mergeCell ref="A61:A62"/>
    <mergeCell ref="B61:B62"/>
    <mergeCell ref="N21:N22"/>
    <mergeCell ref="A30:N30"/>
    <mergeCell ref="G32:G33"/>
    <mergeCell ref="I32:J32"/>
    <mergeCell ref="K32:L32"/>
    <mergeCell ref="N32:N33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41:L41"/>
    <mergeCell ref="M41:M42"/>
    <mergeCell ref="N41:N42"/>
    <mergeCell ref="B21:B22"/>
    <mergeCell ref="C21:C22"/>
    <mergeCell ref="D21:D22"/>
    <mergeCell ref="E21:E22"/>
    <mergeCell ref="M72:M73"/>
    <mergeCell ref="N72:N73"/>
    <mergeCell ref="D61:D62"/>
    <mergeCell ref="A50:N50"/>
    <mergeCell ref="A52:A53"/>
    <mergeCell ref="B52:B53"/>
    <mergeCell ref="C52:C53"/>
    <mergeCell ref="D52:D53"/>
    <mergeCell ref="E52:E53"/>
    <mergeCell ref="F52:F53"/>
    <mergeCell ref="G52:G53"/>
    <mergeCell ref="H52:H53"/>
    <mergeCell ref="I52:J52"/>
    <mergeCell ref="K52:L52"/>
    <mergeCell ref="M52:M53"/>
    <mergeCell ref="N52:N53"/>
    <mergeCell ref="E61:E62"/>
    <mergeCell ref="F61:F62"/>
    <mergeCell ref="G61:G62"/>
    <mergeCell ref="H61:H62"/>
    <mergeCell ref="I61:J61"/>
    <mergeCell ref="K61:L61"/>
    <mergeCell ref="M61:M62"/>
    <mergeCell ref="N61:N62"/>
    <mergeCell ref="C61:C62"/>
    <mergeCell ref="K81:L81"/>
    <mergeCell ref="M81:M82"/>
    <mergeCell ref="N81:N82"/>
    <mergeCell ref="A81:A82"/>
    <mergeCell ref="B81:B82"/>
    <mergeCell ref="C81:C82"/>
    <mergeCell ref="D81:D82"/>
    <mergeCell ref="E81:E82"/>
    <mergeCell ref="F81:F82"/>
    <mergeCell ref="G81:G82"/>
    <mergeCell ref="H81:H82"/>
    <mergeCell ref="I81:J81"/>
    <mergeCell ref="A70:N70"/>
    <mergeCell ref="A72:A73"/>
    <mergeCell ref="B72:B73"/>
    <mergeCell ref="C72:C73"/>
    <mergeCell ref="D72:D73"/>
    <mergeCell ref="E72:E73"/>
    <mergeCell ref="F72:F73"/>
    <mergeCell ref="G72:G73"/>
    <mergeCell ref="H72:H73"/>
    <mergeCell ref="I72:J72"/>
    <mergeCell ref="K72:L72"/>
    <mergeCell ref="A90:N90"/>
    <mergeCell ref="A92:A93"/>
    <mergeCell ref="B92:B93"/>
    <mergeCell ref="C92:C93"/>
    <mergeCell ref="D92:D93"/>
    <mergeCell ref="E92:E93"/>
    <mergeCell ref="F92:F93"/>
    <mergeCell ref="G92:G93"/>
    <mergeCell ref="H92:H93"/>
    <mergeCell ref="I92:J92"/>
    <mergeCell ref="K92:L92"/>
    <mergeCell ref="M92:M93"/>
    <mergeCell ref="N92:N93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rgb="FFFFC000"/>
    <pageSetUpPr fitToPage="1"/>
  </sheetPr>
  <dimension ref="A1:O53"/>
  <sheetViews>
    <sheetView zoomScaleSheetLayoutView="100" workbookViewId="0">
      <selection activeCell="A9" sqref="A9:N9"/>
    </sheetView>
  </sheetViews>
  <sheetFormatPr defaultColWidth="9.109375" defaultRowHeight="13.2" x14ac:dyDescent="0.25"/>
  <cols>
    <col min="1" max="1" width="4.109375" style="21" customWidth="1"/>
    <col min="2" max="2" width="4.88671875" style="76" customWidth="1"/>
    <col min="3" max="3" width="31" style="21" customWidth="1"/>
    <col min="4" max="4" width="7.88671875" style="21" customWidth="1"/>
    <col min="5" max="5" width="11.109375" style="21" customWidth="1"/>
    <col min="6" max="6" width="6.88671875" style="21" customWidth="1"/>
    <col min="7" max="7" width="4.5546875" style="21" customWidth="1"/>
    <col min="8" max="11" width="5.6640625" style="21" customWidth="1"/>
    <col min="12" max="12" width="5.6640625" style="69" customWidth="1"/>
    <col min="13" max="14" width="7.88671875" style="21" customWidth="1"/>
    <col min="15" max="16384" width="9.109375" style="6"/>
  </cols>
  <sheetData>
    <row r="1" spans="1:15" ht="13.95" customHeight="1" x14ac:dyDescent="0.25">
      <c r="A1" s="2"/>
      <c r="B1" s="2"/>
      <c r="C1" s="371" t="s">
        <v>17</v>
      </c>
      <c r="D1" s="371"/>
      <c r="E1" s="371"/>
      <c r="F1" s="371"/>
      <c r="G1" s="371"/>
      <c r="H1" s="371"/>
      <c r="I1" s="371"/>
      <c r="J1" s="371"/>
      <c r="K1" s="390" t="s">
        <v>166</v>
      </c>
      <c r="L1" s="390"/>
      <c r="M1" s="390"/>
      <c r="N1" s="4"/>
      <c r="O1" s="5"/>
    </row>
    <row r="2" spans="1:15" ht="13.95" customHeight="1" x14ac:dyDescent="0.3">
      <c r="A2" s="7"/>
      <c r="B2" s="7"/>
      <c r="C2" s="385" t="s">
        <v>108</v>
      </c>
      <c r="D2" s="385"/>
      <c r="E2" s="385"/>
      <c r="F2" s="385"/>
      <c r="G2" s="385"/>
      <c r="H2" s="385"/>
      <c r="I2" s="385"/>
      <c r="J2" s="385"/>
      <c r="K2" s="390" t="s">
        <v>172</v>
      </c>
      <c r="L2" s="390"/>
      <c r="M2" s="390"/>
      <c r="N2" s="4"/>
      <c r="O2" s="8"/>
    </row>
    <row r="3" spans="1:15" ht="18" customHeight="1" x14ac:dyDescent="0.3">
      <c r="A3" s="9"/>
      <c r="B3" s="9"/>
      <c r="C3" s="391" t="s">
        <v>180</v>
      </c>
      <c r="D3" s="391"/>
      <c r="E3" s="391"/>
      <c r="F3" s="391"/>
      <c r="G3" s="391"/>
      <c r="H3" s="391"/>
      <c r="I3" s="391"/>
      <c r="J3" s="391"/>
      <c r="K3" s="9"/>
      <c r="L3" s="1"/>
      <c r="M3" s="1"/>
      <c r="N3" s="1"/>
      <c r="O3" s="10"/>
    </row>
    <row r="4" spans="1:15" ht="13.95" customHeight="1" x14ac:dyDescent="0.25">
      <c r="A4" s="4"/>
      <c r="B4" s="4"/>
      <c r="C4" s="382" t="s">
        <v>118</v>
      </c>
      <c r="D4" s="382"/>
      <c r="E4" s="382"/>
      <c r="F4" s="382"/>
      <c r="G4" s="382"/>
      <c r="H4" s="382"/>
      <c r="I4" s="382"/>
      <c r="J4" s="382"/>
      <c r="K4" s="394" t="s">
        <v>30</v>
      </c>
      <c r="L4" s="394"/>
      <c r="M4" s="394"/>
      <c r="N4" s="1"/>
      <c r="O4" s="213"/>
    </row>
    <row r="5" spans="1:15" ht="13.95" customHeight="1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390" t="s">
        <v>207</v>
      </c>
      <c r="L5" s="390"/>
      <c r="M5" s="390"/>
      <c r="N5" s="390"/>
      <c r="O5" s="213"/>
    </row>
    <row r="6" spans="1:15" ht="13.95" customHeight="1" x14ac:dyDescent="0.25">
      <c r="A6" s="12"/>
      <c r="B6" s="12"/>
      <c r="C6" s="395" t="s">
        <v>31</v>
      </c>
      <c r="D6" s="395"/>
      <c r="E6" s="395"/>
      <c r="F6" s="395"/>
      <c r="G6" s="395"/>
      <c r="H6" s="395"/>
      <c r="I6" s="395"/>
      <c r="J6" s="395"/>
      <c r="K6" s="390" t="s">
        <v>54</v>
      </c>
      <c r="L6" s="390"/>
      <c r="M6" s="390"/>
      <c r="N6" s="390"/>
      <c r="O6" s="213"/>
    </row>
    <row r="7" spans="1:15" ht="15" customHeight="1" x14ac:dyDescent="0.3">
      <c r="A7" s="13"/>
      <c r="B7" s="13"/>
      <c r="C7" s="392" t="s">
        <v>32</v>
      </c>
      <c r="D7" s="392"/>
      <c r="E7" s="392"/>
      <c r="F7" s="392"/>
      <c r="G7" s="392"/>
      <c r="H7" s="392"/>
      <c r="I7" s="392"/>
      <c r="J7" s="392"/>
      <c r="K7" s="13"/>
      <c r="L7" s="13"/>
      <c r="M7" s="1"/>
      <c r="N7" s="1"/>
      <c r="O7" s="10"/>
    </row>
    <row r="8" spans="1:15" ht="13.9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2.2" customHeight="1" x14ac:dyDescent="0.25">
      <c r="A9" s="393" t="s">
        <v>53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</row>
    <row r="10" spans="1:15" ht="13.95" customHeight="1" thickBot="1" x14ac:dyDescent="0.4">
      <c r="A10" s="1"/>
      <c r="B10" s="14"/>
      <c r="C10" s="15"/>
      <c r="D10" s="17"/>
      <c r="E10" s="17"/>
      <c r="F10" s="17"/>
      <c r="G10" s="18"/>
      <c r="H10" s="19"/>
      <c r="I10" s="19"/>
      <c r="J10" s="19"/>
      <c r="K10" s="19"/>
      <c r="L10" s="20"/>
      <c r="M10" s="1"/>
      <c r="N10" s="1"/>
    </row>
    <row r="11" spans="1:15" ht="13.2" customHeight="1" x14ac:dyDescent="0.25">
      <c r="A11" s="396" t="s">
        <v>19</v>
      </c>
      <c r="B11" s="386" t="s">
        <v>20</v>
      </c>
      <c r="C11" s="373" t="s">
        <v>21</v>
      </c>
      <c r="D11" s="398" t="s">
        <v>56</v>
      </c>
      <c r="E11" s="400" t="s">
        <v>178</v>
      </c>
      <c r="F11" s="398" t="s">
        <v>179</v>
      </c>
      <c r="G11" s="388" t="s">
        <v>136</v>
      </c>
      <c r="H11" s="372" t="s">
        <v>33</v>
      </c>
      <c r="I11" s="373"/>
      <c r="J11" s="374"/>
      <c r="K11" s="402" t="s">
        <v>34</v>
      </c>
      <c r="L11" s="403"/>
      <c r="M11" s="404" t="s">
        <v>35</v>
      </c>
      <c r="N11" s="396" t="s">
        <v>36</v>
      </c>
      <c r="O11" s="21"/>
    </row>
    <row r="12" spans="1:15" ht="13.8" thickBot="1" x14ac:dyDescent="0.3">
      <c r="A12" s="397"/>
      <c r="B12" s="387"/>
      <c r="C12" s="377"/>
      <c r="D12" s="399"/>
      <c r="E12" s="401"/>
      <c r="F12" s="399"/>
      <c r="G12" s="389"/>
      <c r="H12" s="22">
        <v>1</v>
      </c>
      <c r="I12" s="23">
        <v>2</v>
      </c>
      <c r="J12" s="24">
        <v>3</v>
      </c>
      <c r="K12" s="22">
        <v>1</v>
      </c>
      <c r="L12" s="24">
        <v>2</v>
      </c>
      <c r="M12" s="405"/>
      <c r="N12" s="397"/>
      <c r="O12" s="21"/>
    </row>
    <row r="13" spans="1:15" ht="15.6" x14ac:dyDescent="0.25">
      <c r="A13" s="170">
        <f t="shared" ref="A13:A45" si="0">A12+1</f>
        <v>1</v>
      </c>
      <c r="B13" s="165">
        <v>24</v>
      </c>
      <c r="C13" s="95" t="s">
        <v>71</v>
      </c>
      <c r="D13" s="111">
        <v>76176</v>
      </c>
      <c r="E13" s="58" t="s">
        <v>88</v>
      </c>
      <c r="F13" s="60" t="s">
        <v>59</v>
      </c>
      <c r="G13" s="198" t="s">
        <v>138</v>
      </c>
      <c r="H13" s="27">
        <v>116</v>
      </c>
      <c r="I13" s="28">
        <v>180</v>
      </c>
      <c r="J13" s="29">
        <v>180</v>
      </c>
      <c r="K13" s="27"/>
      <c r="L13" s="29"/>
      <c r="M13" s="32">
        <f t="shared" ref="M13:M45" si="1">SUM(H13:J13)</f>
        <v>476</v>
      </c>
      <c r="N13" s="33">
        <f t="shared" ref="N13:N45" si="2">RANK(M13,M$13:M$45)</f>
        <v>1</v>
      </c>
      <c r="O13" s="21"/>
    </row>
    <row r="14" spans="1:15" ht="15.6" x14ac:dyDescent="0.25">
      <c r="A14" s="161">
        <f t="shared" si="0"/>
        <v>2</v>
      </c>
      <c r="B14" s="166">
        <v>8</v>
      </c>
      <c r="C14" s="43" t="s">
        <v>77</v>
      </c>
      <c r="D14" s="186">
        <v>21827</v>
      </c>
      <c r="E14" s="44" t="s">
        <v>78</v>
      </c>
      <c r="F14" s="60" t="s">
        <v>60</v>
      </c>
      <c r="G14" s="198" t="s">
        <v>138</v>
      </c>
      <c r="H14" s="46">
        <v>180</v>
      </c>
      <c r="I14" s="47">
        <v>180</v>
      </c>
      <c r="J14" s="48">
        <v>114</v>
      </c>
      <c r="K14" s="46"/>
      <c r="L14" s="49"/>
      <c r="M14" s="41">
        <f t="shared" si="1"/>
        <v>474</v>
      </c>
      <c r="N14" s="42">
        <f t="shared" si="2"/>
        <v>2</v>
      </c>
      <c r="O14" s="21"/>
    </row>
    <row r="15" spans="1:15" ht="15.6" x14ac:dyDescent="0.25">
      <c r="A15" s="161">
        <f t="shared" si="0"/>
        <v>3</v>
      </c>
      <c r="B15" s="166">
        <v>39</v>
      </c>
      <c r="C15" s="54" t="s">
        <v>69</v>
      </c>
      <c r="D15" s="187">
        <v>27179</v>
      </c>
      <c r="E15" s="60" t="s">
        <v>70</v>
      </c>
      <c r="F15" s="60" t="s">
        <v>66</v>
      </c>
      <c r="G15" s="198" t="s">
        <v>138</v>
      </c>
      <c r="H15" s="46">
        <v>157</v>
      </c>
      <c r="I15" s="47">
        <v>144</v>
      </c>
      <c r="J15" s="48">
        <v>165</v>
      </c>
      <c r="K15" s="37"/>
      <c r="L15" s="40"/>
      <c r="M15" s="41">
        <f t="shared" si="1"/>
        <v>466</v>
      </c>
      <c r="N15" s="42">
        <f t="shared" si="2"/>
        <v>3</v>
      </c>
      <c r="O15" s="21"/>
    </row>
    <row r="16" spans="1:15" ht="15.6" x14ac:dyDescent="0.25">
      <c r="A16" s="161">
        <f t="shared" si="0"/>
        <v>4</v>
      </c>
      <c r="B16" s="166">
        <v>38</v>
      </c>
      <c r="C16" s="112" t="s">
        <v>64</v>
      </c>
      <c r="D16" s="186">
        <v>27177</v>
      </c>
      <c r="E16" s="44" t="s">
        <v>65</v>
      </c>
      <c r="F16" s="201" t="s">
        <v>66</v>
      </c>
      <c r="G16" s="356" t="s">
        <v>138</v>
      </c>
      <c r="H16" s="37">
        <v>168</v>
      </c>
      <c r="I16" s="38">
        <v>111</v>
      </c>
      <c r="J16" s="39">
        <v>176</v>
      </c>
      <c r="K16" s="37"/>
      <c r="L16" s="40"/>
      <c r="M16" s="41">
        <f t="shared" si="1"/>
        <v>455</v>
      </c>
      <c r="N16" s="42">
        <f t="shared" si="2"/>
        <v>4</v>
      </c>
      <c r="O16" s="21"/>
    </row>
    <row r="17" spans="1:15" ht="15.6" x14ac:dyDescent="0.25">
      <c r="A17" s="161">
        <f t="shared" si="0"/>
        <v>5</v>
      </c>
      <c r="B17" s="166">
        <v>22</v>
      </c>
      <c r="C17" s="59" t="s">
        <v>67</v>
      </c>
      <c r="D17" s="186">
        <v>23208</v>
      </c>
      <c r="E17" s="44" t="s">
        <v>68</v>
      </c>
      <c r="F17" s="60" t="s">
        <v>60</v>
      </c>
      <c r="G17" s="198" t="s">
        <v>138</v>
      </c>
      <c r="H17" s="46">
        <v>180</v>
      </c>
      <c r="I17" s="47">
        <v>121</v>
      </c>
      <c r="J17" s="48">
        <v>150</v>
      </c>
      <c r="K17" s="46"/>
      <c r="L17" s="49"/>
      <c r="M17" s="41">
        <f t="shared" si="1"/>
        <v>451</v>
      </c>
      <c r="N17" s="42">
        <f t="shared" si="2"/>
        <v>5</v>
      </c>
      <c r="O17" s="21"/>
    </row>
    <row r="18" spans="1:15" ht="15.6" x14ac:dyDescent="0.25">
      <c r="A18" s="161">
        <f t="shared" si="0"/>
        <v>6</v>
      </c>
      <c r="B18" s="166">
        <v>35</v>
      </c>
      <c r="C18" s="43" t="s">
        <v>170</v>
      </c>
      <c r="D18" s="186">
        <v>23406</v>
      </c>
      <c r="E18" s="44" t="s">
        <v>63</v>
      </c>
      <c r="F18" s="60" t="s">
        <v>60</v>
      </c>
      <c r="G18" s="198" t="s">
        <v>138</v>
      </c>
      <c r="H18" s="46">
        <v>180</v>
      </c>
      <c r="I18" s="47">
        <v>139</v>
      </c>
      <c r="J18" s="48">
        <v>123</v>
      </c>
      <c r="K18" s="46"/>
      <c r="L18" s="49"/>
      <c r="M18" s="41">
        <f t="shared" si="1"/>
        <v>442</v>
      </c>
      <c r="N18" s="42">
        <f t="shared" si="2"/>
        <v>6</v>
      </c>
      <c r="O18" s="21"/>
    </row>
    <row r="19" spans="1:15" ht="15.6" x14ac:dyDescent="0.25">
      <c r="A19" s="161">
        <f t="shared" si="0"/>
        <v>7</v>
      </c>
      <c r="B19" s="166">
        <v>1</v>
      </c>
      <c r="C19" s="54" t="s">
        <v>79</v>
      </c>
      <c r="D19" s="187">
        <v>17909</v>
      </c>
      <c r="E19" s="35" t="s">
        <v>149</v>
      </c>
      <c r="F19" s="60" t="s">
        <v>80</v>
      </c>
      <c r="G19" s="36" t="s">
        <v>138</v>
      </c>
      <c r="H19" s="46">
        <v>81</v>
      </c>
      <c r="I19" s="47">
        <v>180</v>
      </c>
      <c r="J19" s="48">
        <v>180</v>
      </c>
      <c r="K19" s="46"/>
      <c r="L19" s="49"/>
      <c r="M19" s="41">
        <f t="shared" si="1"/>
        <v>441</v>
      </c>
      <c r="N19" s="42">
        <f t="shared" si="2"/>
        <v>7</v>
      </c>
      <c r="O19" s="21"/>
    </row>
    <row r="20" spans="1:15" ht="15.6" x14ac:dyDescent="0.25">
      <c r="A20" s="161">
        <f t="shared" si="0"/>
        <v>8</v>
      </c>
      <c r="B20" s="166">
        <v>26</v>
      </c>
      <c r="C20" s="43" t="s">
        <v>177</v>
      </c>
      <c r="D20" s="186">
        <v>118777</v>
      </c>
      <c r="E20" s="44" t="s">
        <v>85</v>
      </c>
      <c r="F20" s="60" t="s">
        <v>60</v>
      </c>
      <c r="G20" s="36" t="s">
        <v>139</v>
      </c>
      <c r="H20" s="46">
        <v>137</v>
      </c>
      <c r="I20" s="47">
        <v>92</v>
      </c>
      <c r="J20" s="49">
        <v>179</v>
      </c>
      <c r="K20" s="46"/>
      <c r="L20" s="49"/>
      <c r="M20" s="41">
        <f t="shared" si="1"/>
        <v>408</v>
      </c>
      <c r="N20" s="42">
        <f t="shared" si="2"/>
        <v>8</v>
      </c>
      <c r="O20" s="21"/>
    </row>
    <row r="21" spans="1:15" ht="15.6" x14ac:dyDescent="0.25">
      <c r="A21" s="161">
        <f t="shared" si="0"/>
        <v>9</v>
      </c>
      <c r="B21" s="166">
        <v>14</v>
      </c>
      <c r="C21" s="43" t="s">
        <v>76</v>
      </c>
      <c r="D21" s="186">
        <v>76181</v>
      </c>
      <c r="E21" s="44" t="s">
        <v>96</v>
      </c>
      <c r="F21" s="60" t="s">
        <v>59</v>
      </c>
      <c r="G21" s="36" t="s">
        <v>138</v>
      </c>
      <c r="H21" s="46">
        <v>180</v>
      </c>
      <c r="I21" s="47">
        <v>85</v>
      </c>
      <c r="J21" s="49">
        <v>115</v>
      </c>
      <c r="K21" s="46"/>
      <c r="L21" s="49"/>
      <c r="M21" s="41">
        <f t="shared" si="1"/>
        <v>380</v>
      </c>
      <c r="N21" s="42">
        <f t="shared" si="2"/>
        <v>9</v>
      </c>
      <c r="O21" s="21"/>
    </row>
    <row r="22" spans="1:15" ht="15.6" x14ac:dyDescent="0.25">
      <c r="A22" s="161">
        <f t="shared" si="0"/>
        <v>10</v>
      </c>
      <c r="B22" s="166">
        <v>20</v>
      </c>
      <c r="C22" s="95" t="s">
        <v>189</v>
      </c>
      <c r="D22" s="203">
        <v>109424</v>
      </c>
      <c r="E22" s="44" t="s">
        <v>190</v>
      </c>
      <c r="F22" s="83" t="s">
        <v>59</v>
      </c>
      <c r="G22" s="351" t="s">
        <v>138</v>
      </c>
      <c r="H22" s="46">
        <v>140</v>
      </c>
      <c r="I22" s="47">
        <v>164</v>
      </c>
      <c r="J22" s="49">
        <v>73</v>
      </c>
      <c r="K22" s="46"/>
      <c r="L22" s="49"/>
      <c r="M22" s="41">
        <f t="shared" si="1"/>
        <v>377</v>
      </c>
      <c r="N22" s="42">
        <f t="shared" si="2"/>
        <v>10</v>
      </c>
      <c r="O22" s="21"/>
    </row>
    <row r="23" spans="1:15" ht="15.6" x14ac:dyDescent="0.25">
      <c r="A23" s="161">
        <f t="shared" si="0"/>
        <v>11</v>
      </c>
      <c r="B23" s="166">
        <v>12</v>
      </c>
      <c r="C23" s="43" t="s">
        <v>83</v>
      </c>
      <c r="D23" s="186">
        <v>68293</v>
      </c>
      <c r="E23" s="44" t="s">
        <v>84</v>
      </c>
      <c r="F23" s="83" t="s">
        <v>60</v>
      </c>
      <c r="G23" s="197" t="s">
        <v>138</v>
      </c>
      <c r="H23" s="46">
        <v>180</v>
      </c>
      <c r="I23" s="47">
        <v>98</v>
      </c>
      <c r="J23" s="49">
        <v>85</v>
      </c>
      <c r="K23" s="46"/>
      <c r="L23" s="49"/>
      <c r="M23" s="41">
        <f t="shared" si="1"/>
        <v>363</v>
      </c>
      <c r="N23" s="42">
        <f t="shared" si="2"/>
        <v>11</v>
      </c>
      <c r="O23" s="21"/>
    </row>
    <row r="24" spans="1:15" ht="15.6" x14ac:dyDescent="0.25">
      <c r="A24" s="161">
        <f t="shared" si="0"/>
        <v>12</v>
      </c>
      <c r="B24" s="166">
        <v>31</v>
      </c>
      <c r="C24" s="43" t="s">
        <v>72</v>
      </c>
      <c r="D24" s="186">
        <v>85414</v>
      </c>
      <c r="E24" s="44" t="s">
        <v>98</v>
      </c>
      <c r="F24" s="83" t="s">
        <v>59</v>
      </c>
      <c r="G24" s="276" t="s">
        <v>138</v>
      </c>
      <c r="H24" s="46">
        <v>0</v>
      </c>
      <c r="I24" s="47">
        <v>180</v>
      </c>
      <c r="J24" s="49">
        <v>180</v>
      </c>
      <c r="K24" s="46"/>
      <c r="L24" s="49"/>
      <c r="M24" s="41">
        <f t="shared" si="1"/>
        <v>360</v>
      </c>
      <c r="N24" s="42">
        <f t="shared" si="2"/>
        <v>12</v>
      </c>
      <c r="O24" s="21"/>
    </row>
    <row r="25" spans="1:15" ht="15.6" x14ac:dyDescent="0.25">
      <c r="A25" s="161">
        <f t="shared" si="0"/>
        <v>13</v>
      </c>
      <c r="B25" s="166">
        <v>32</v>
      </c>
      <c r="C25" s="95" t="s">
        <v>160</v>
      </c>
      <c r="D25" s="203">
        <v>29741</v>
      </c>
      <c r="E25" s="204">
        <v>2848</v>
      </c>
      <c r="F25" s="204" t="s">
        <v>161</v>
      </c>
      <c r="G25" s="217" t="s">
        <v>138</v>
      </c>
      <c r="H25" s="46">
        <v>106</v>
      </c>
      <c r="I25" s="47">
        <v>119</v>
      </c>
      <c r="J25" s="49">
        <v>114</v>
      </c>
      <c r="K25" s="55"/>
      <c r="L25" s="56"/>
      <c r="M25" s="41">
        <f t="shared" si="1"/>
        <v>339</v>
      </c>
      <c r="N25" s="42">
        <f t="shared" si="2"/>
        <v>13</v>
      </c>
      <c r="O25" s="21"/>
    </row>
    <row r="26" spans="1:15" ht="15.6" x14ac:dyDescent="0.25">
      <c r="A26" s="161">
        <f t="shared" si="0"/>
        <v>14</v>
      </c>
      <c r="B26" s="166">
        <v>28</v>
      </c>
      <c r="C26" s="43" t="s">
        <v>142</v>
      </c>
      <c r="D26" s="110">
        <v>92307</v>
      </c>
      <c r="E26" s="44" t="s">
        <v>87</v>
      </c>
      <c r="F26" s="83" t="s">
        <v>59</v>
      </c>
      <c r="G26" s="276" t="s">
        <v>139</v>
      </c>
      <c r="H26" s="46">
        <v>162</v>
      </c>
      <c r="I26" s="47">
        <v>90</v>
      </c>
      <c r="J26" s="49">
        <v>80</v>
      </c>
      <c r="K26" s="46"/>
      <c r="L26" s="49"/>
      <c r="M26" s="41">
        <f t="shared" si="1"/>
        <v>332</v>
      </c>
      <c r="N26" s="42">
        <f t="shared" si="2"/>
        <v>14</v>
      </c>
      <c r="O26" s="21"/>
    </row>
    <row r="27" spans="1:15" ht="15.6" x14ac:dyDescent="0.25">
      <c r="A27" s="161">
        <f t="shared" si="0"/>
        <v>15</v>
      </c>
      <c r="B27" s="166">
        <v>17</v>
      </c>
      <c r="C27" s="34" t="s">
        <v>144</v>
      </c>
      <c r="D27" s="187">
        <v>85410</v>
      </c>
      <c r="E27" s="35" t="s">
        <v>94</v>
      </c>
      <c r="F27" s="60" t="s">
        <v>59</v>
      </c>
      <c r="G27" s="209" t="s">
        <v>139</v>
      </c>
      <c r="H27" s="46">
        <v>90</v>
      </c>
      <c r="I27" s="47">
        <v>117</v>
      </c>
      <c r="J27" s="49">
        <v>108</v>
      </c>
      <c r="K27" s="55"/>
      <c r="L27" s="56"/>
      <c r="M27" s="41">
        <f t="shared" si="1"/>
        <v>315</v>
      </c>
      <c r="N27" s="42">
        <f t="shared" si="2"/>
        <v>15</v>
      </c>
      <c r="O27" s="21"/>
    </row>
    <row r="28" spans="1:15" ht="15.6" x14ac:dyDescent="0.25">
      <c r="A28" s="161">
        <f t="shared" si="0"/>
        <v>16</v>
      </c>
      <c r="B28" s="167">
        <v>34</v>
      </c>
      <c r="C28" s="308" t="s">
        <v>163</v>
      </c>
      <c r="D28" s="309">
        <v>29797</v>
      </c>
      <c r="E28" s="310">
        <v>3485</v>
      </c>
      <c r="F28" s="310" t="s">
        <v>161</v>
      </c>
      <c r="G28" s="312" t="s">
        <v>138</v>
      </c>
      <c r="H28" s="46">
        <v>83</v>
      </c>
      <c r="I28" s="47">
        <v>100</v>
      </c>
      <c r="J28" s="49">
        <v>130</v>
      </c>
      <c r="K28" s="55"/>
      <c r="L28" s="56"/>
      <c r="M28" s="41">
        <f t="shared" si="1"/>
        <v>313</v>
      </c>
      <c r="N28" s="42">
        <f t="shared" si="2"/>
        <v>16</v>
      </c>
      <c r="O28" s="21"/>
    </row>
    <row r="29" spans="1:15" ht="15.6" x14ac:dyDescent="0.25">
      <c r="A29" s="161">
        <f t="shared" si="0"/>
        <v>17</v>
      </c>
      <c r="B29" s="167">
        <v>36</v>
      </c>
      <c r="C29" s="95" t="s">
        <v>196</v>
      </c>
      <c r="D29" s="203">
        <v>21234</v>
      </c>
      <c r="E29" s="204" t="s">
        <v>197</v>
      </c>
      <c r="F29" s="204" t="s">
        <v>198</v>
      </c>
      <c r="G29" s="217" t="s">
        <v>138</v>
      </c>
      <c r="H29" s="46">
        <v>0</v>
      </c>
      <c r="I29" s="47">
        <v>130</v>
      </c>
      <c r="J29" s="49">
        <v>180</v>
      </c>
      <c r="K29" s="46"/>
      <c r="L29" s="49"/>
      <c r="M29" s="41">
        <f t="shared" si="1"/>
        <v>310</v>
      </c>
      <c r="N29" s="42">
        <f t="shared" si="2"/>
        <v>17</v>
      </c>
      <c r="O29" s="21"/>
    </row>
    <row r="30" spans="1:15" ht="15.6" x14ac:dyDescent="0.25">
      <c r="A30" s="161">
        <f t="shared" si="0"/>
        <v>18</v>
      </c>
      <c r="B30" s="166">
        <v>23</v>
      </c>
      <c r="C30" s="95" t="s">
        <v>187</v>
      </c>
      <c r="D30" s="203">
        <v>23211</v>
      </c>
      <c r="E30" s="204" t="s">
        <v>188</v>
      </c>
      <c r="F30" s="204" t="s">
        <v>60</v>
      </c>
      <c r="G30" s="217" t="s">
        <v>138</v>
      </c>
      <c r="H30" s="46">
        <v>0</v>
      </c>
      <c r="I30" s="47">
        <v>101</v>
      </c>
      <c r="J30" s="49">
        <v>180</v>
      </c>
      <c r="K30" s="46"/>
      <c r="L30" s="49"/>
      <c r="M30" s="41">
        <f t="shared" si="1"/>
        <v>281</v>
      </c>
      <c r="N30" s="42">
        <f t="shared" si="2"/>
        <v>18</v>
      </c>
      <c r="O30" s="21"/>
    </row>
    <row r="31" spans="1:15" ht="15.6" x14ac:dyDescent="0.25">
      <c r="A31" s="161">
        <f t="shared" si="0"/>
        <v>19</v>
      </c>
      <c r="B31" s="166">
        <v>2</v>
      </c>
      <c r="C31" s="95" t="s">
        <v>150</v>
      </c>
      <c r="D31" s="203">
        <v>109608</v>
      </c>
      <c r="E31" s="204" t="s">
        <v>151</v>
      </c>
      <c r="F31" s="60" t="s">
        <v>80</v>
      </c>
      <c r="G31" s="217" t="s">
        <v>139</v>
      </c>
      <c r="H31" s="46">
        <v>154</v>
      </c>
      <c r="I31" s="47">
        <v>0</v>
      </c>
      <c r="J31" s="49">
        <v>120</v>
      </c>
      <c r="K31" s="46"/>
      <c r="L31" s="49"/>
      <c r="M31" s="41">
        <f t="shared" si="1"/>
        <v>274</v>
      </c>
      <c r="N31" s="42">
        <f t="shared" si="2"/>
        <v>19</v>
      </c>
      <c r="O31" s="21"/>
    </row>
    <row r="32" spans="1:15" ht="15.6" x14ac:dyDescent="0.25">
      <c r="A32" s="161">
        <f t="shared" si="0"/>
        <v>20</v>
      </c>
      <c r="B32" s="274">
        <v>29</v>
      </c>
      <c r="C32" s="95" t="s">
        <v>193</v>
      </c>
      <c r="D32" s="203">
        <v>125786</v>
      </c>
      <c r="E32" s="44" t="s">
        <v>194</v>
      </c>
      <c r="F32" s="83" t="s">
        <v>59</v>
      </c>
      <c r="G32" s="276" t="s">
        <v>139</v>
      </c>
      <c r="H32" s="46">
        <v>90</v>
      </c>
      <c r="I32" s="47">
        <v>120</v>
      </c>
      <c r="J32" s="49">
        <v>57</v>
      </c>
      <c r="K32" s="46"/>
      <c r="L32" s="49"/>
      <c r="M32" s="41">
        <f t="shared" si="1"/>
        <v>267</v>
      </c>
      <c r="N32" s="42">
        <f t="shared" si="2"/>
        <v>20</v>
      </c>
      <c r="O32" s="21"/>
    </row>
    <row r="33" spans="1:15" ht="15.6" x14ac:dyDescent="0.25">
      <c r="A33" s="161">
        <f t="shared" si="0"/>
        <v>21</v>
      </c>
      <c r="B33" s="165">
        <v>3</v>
      </c>
      <c r="C33" s="95" t="s">
        <v>152</v>
      </c>
      <c r="D33" s="203">
        <v>109610</v>
      </c>
      <c r="E33" s="204" t="s">
        <v>153</v>
      </c>
      <c r="F33" s="60" t="s">
        <v>80</v>
      </c>
      <c r="G33" s="217" t="s">
        <v>139</v>
      </c>
      <c r="H33" s="46">
        <v>109</v>
      </c>
      <c r="I33" s="47">
        <v>58</v>
      </c>
      <c r="J33" s="49">
        <v>97</v>
      </c>
      <c r="K33" s="46"/>
      <c r="L33" s="49"/>
      <c r="M33" s="41">
        <f t="shared" si="1"/>
        <v>264</v>
      </c>
      <c r="N33" s="42">
        <f t="shared" si="2"/>
        <v>21</v>
      </c>
      <c r="O33" s="21"/>
    </row>
    <row r="34" spans="1:15" ht="15.6" x14ac:dyDescent="0.25">
      <c r="A34" s="161">
        <f t="shared" si="0"/>
        <v>22</v>
      </c>
      <c r="B34" s="166">
        <v>5</v>
      </c>
      <c r="C34" s="95" t="s">
        <v>156</v>
      </c>
      <c r="D34" s="203">
        <v>92346</v>
      </c>
      <c r="E34" s="204" t="s">
        <v>157</v>
      </c>
      <c r="F34" s="60" t="s">
        <v>80</v>
      </c>
      <c r="G34" s="217" t="s">
        <v>139</v>
      </c>
      <c r="H34" s="46">
        <v>123</v>
      </c>
      <c r="I34" s="47">
        <v>120</v>
      </c>
      <c r="J34" s="49">
        <v>0</v>
      </c>
      <c r="K34" s="46"/>
      <c r="L34" s="49"/>
      <c r="M34" s="41">
        <f t="shared" si="1"/>
        <v>243</v>
      </c>
      <c r="N34" s="42">
        <f t="shared" si="2"/>
        <v>22</v>
      </c>
      <c r="O34" s="21"/>
    </row>
    <row r="35" spans="1:15" ht="15.6" x14ac:dyDescent="0.25">
      <c r="A35" s="161">
        <f t="shared" si="0"/>
        <v>23</v>
      </c>
      <c r="B35" s="166">
        <v>15</v>
      </c>
      <c r="C35" s="43" t="s">
        <v>141</v>
      </c>
      <c r="D35" s="110">
        <v>85418</v>
      </c>
      <c r="E35" s="44" t="s">
        <v>91</v>
      </c>
      <c r="F35" s="83" t="s">
        <v>59</v>
      </c>
      <c r="G35" s="197" t="s">
        <v>138</v>
      </c>
      <c r="H35" s="46">
        <v>60</v>
      </c>
      <c r="I35" s="47">
        <v>172</v>
      </c>
      <c r="J35" s="49">
        <v>0</v>
      </c>
      <c r="K35" s="46"/>
      <c r="L35" s="49"/>
      <c r="M35" s="41">
        <f t="shared" si="1"/>
        <v>232</v>
      </c>
      <c r="N35" s="42">
        <f t="shared" si="2"/>
        <v>23</v>
      </c>
      <c r="O35" s="21"/>
    </row>
    <row r="36" spans="1:15" ht="15.6" x14ac:dyDescent="0.25">
      <c r="A36" s="161">
        <f t="shared" si="0"/>
        <v>24</v>
      </c>
      <c r="B36" s="166">
        <v>4</v>
      </c>
      <c r="C36" s="95" t="s">
        <v>154</v>
      </c>
      <c r="D36" s="203">
        <v>92347</v>
      </c>
      <c r="E36" s="204" t="s">
        <v>155</v>
      </c>
      <c r="F36" s="60" t="s">
        <v>80</v>
      </c>
      <c r="G36" s="217" t="s">
        <v>139</v>
      </c>
      <c r="H36" s="46">
        <v>180</v>
      </c>
      <c r="I36" s="47">
        <v>0</v>
      </c>
      <c r="J36" s="49">
        <v>0</v>
      </c>
      <c r="K36" s="46"/>
      <c r="L36" s="49"/>
      <c r="M36" s="41">
        <f t="shared" si="1"/>
        <v>180</v>
      </c>
      <c r="N36" s="42">
        <f t="shared" si="2"/>
        <v>24</v>
      </c>
      <c r="O36" s="21"/>
    </row>
    <row r="37" spans="1:15" ht="15.6" x14ac:dyDescent="0.25">
      <c r="A37" s="161">
        <f t="shared" si="0"/>
        <v>25</v>
      </c>
      <c r="B37" s="166">
        <v>25</v>
      </c>
      <c r="C37" s="43" t="s">
        <v>82</v>
      </c>
      <c r="D37" s="186">
        <v>85413</v>
      </c>
      <c r="E37" s="44" t="s">
        <v>89</v>
      </c>
      <c r="F37" s="60" t="s">
        <v>59</v>
      </c>
      <c r="G37" s="315" t="s">
        <v>138</v>
      </c>
      <c r="H37" s="46">
        <v>0</v>
      </c>
      <c r="I37" s="47">
        <v>180</v>
      </c>
      <c r="J37" s="49">
        <v>0</v>
      </c>
      <c r="K37" s="46"/>
      <c r="L37" s="49"/>
      <c r="M37" s="41">
        <f t="shared" si="1"/>
        <v>180</v>
      </c>
      <c r="N37" s="42">
        <f t="shared" si="2"/>
        <v>24</v>
      </c>
      <c r="O37" s="21"/>
    </row>
    <row r="38" spans="1:15" ht="15.6" x14ac:dyDescent="0.25">
      <c r="A38" s="161">
        <f t="shared" si="0"/>
        <v>26</v>
      </c>
      <c r="B38" s="166">
        <v>16</v>
      </c>
      <c r="C38" s="34" t="s">
        <v>143</v>
      </c>
      <c r="D38" s="187">
        <v>85411</v>
      </c>
      <c r="E38" s="35" t="s">
        <v>92</v>
      </c>
      <c r="F38" s="83" t="s">
        <v>59</v>
      </c>
      <c r="G38" s="276" t="s">
        <v>139</v>
      </c>
      <c r="H38" s="37">
        <v>13</v>
      </c>
      <c r="I38" s="38">
        <v>120</v>
      </c>
      <c r="J38" s="40">
        <v>0</v>
      </c>
      <c r="K38" s="37"/>
      <c r="L38" s="40"/>
      <c r="M38" s="41">
        <f t="shared" si="1"/>
        <v>133</v>
      </c>
      <c r="N38" s="42">
        <f t="shared" si="2"/>
        <v>26</v>
      </c>
      <c r="O38" s="21"/>
    </row>
    <row r="39" spans="1:15" ht="15.6" x14ac:dyDescent="0.25">
      <c r="A39" s="161">
        <f t="shared" si="0"/>
        <v>27</v>
      </c>
      <c r="B39" s="166">
        <v>30</v>
      </c>
      <c r="C39" s="34" t="s">
        <v>145</v>
      </c>
      <c r="D39" s="187">
        <v>85422</v>
      </c>
      <c r="E39" s="35" t="s">
        <v>90</v>
      </c>
      <c r="F39" s="83" t="s">
        <v>59</v>
      </c>
      <c r="G39" s="276" t="s">
        <v>139</v>
      </c>
      <c r="H39" s="50">
        <v>60</v>
      </c>
      <c r="I39" s="51">
        <v>70</v>
      </c>
      <c r="J39" s="53">
        <v>0</v>
      </c>
      <c r="K39" s="50"/>
      <c r="L39" s="53"/>
      <c r="M39" s="41">
        <f t="shared" si="1"/>
        <v>130</v>
      </c>
      <c r="N39" s="42">
        <f t="shared" si="2"/>
        <v>27</v>
      </c>
      <c r="O39" s="21"/>
    </row>
    <row r="40" spans="1:15" ht="15.6" x14ac:dyDescent="0.25">
      <c r="A40" s="161">
        <f t="shared" si="0"/>
        <v>28</v>
      </c>
      <c r="B40" s="166">
        <v>19</v>
      </c>
      <c r="C40" s="43" t="s">
        <v>146</v>
      </c>
      <c r="D40" s="110">
        <v>92304</v>
      </c>
      <c r="E40" s="44" t="s">
        <v>93</v>
      </c>
      <c r="F40" s="83" t="s">
        <v>59</v>
      </c>
      <c r="G40" s="276" t="s">
        <v>139</v>
      </c>
      <c r="H40" s="46">
        <v>54</v>
      </c>
      <c r="I40" s="47">
        <v>64</v>
      </c>
      <c r="J40" s="49">
        <v>0</v>
      </c>
      <c r="K40" s="46"/>
      <c r="L40" s="49"/>
      <c r="M40" s="41">
        <f t="shared" si="1"/>
        <v>118</v>
      </c>
      <c r="N40" s="42">
        <f t="shared" si="2"/>
        <v>28</v>
      </c>
      <c r="O40" s="21"/>
    </row>
    <row r="41" spans="1:15" ht="15.6" x14ac:dyDescent="0.25">
      <c r="A41" s="161">
        <f t="shared" si="0"/>
        <v>29</v>
      </c>
      <c r="B41" s="166">
        <v>27</v>
      </c>
      <c r="C41" s="95" t="s">
        <v>191</v>
      </c>
      <c r="D41" s="203">
        <v>110248</v>
      </c>
      <c r="E41" s="44" t="s">
        <v>192</v>
      </c>
      <c r="F41" s="83" t="s">
        <v>59</v>
      </c>
      <c r="G41" s="346" t="s">
        <v>139</v>
      </c>
      <c r="H41" s="50">
        <v>61</v>
      </c>
      <c r="I41" s="51">
        <v>52</v>
      </c>
      <c r="J41" s="53">
        <v>0</v>
      </c>
      <c r="K41" s="50"/>
      <c r="L41" s="53"/>
      <c r="M41" s="41">
        <f t="shared" si="1"/>
        <v>113</v>
      </c>
      <c r="N41" s="42">
        <f t="shared" si="2"/>
        <v>29</v>
      </c>
      <c r="O41" s="21"/>
    </row>
    <row r="42" spans="1:15" ht="15.6" x14ac:dyDescent="0.25">
      <c r="A42" s="161">
        <f t="shared" si="0"/>
        <v>30</v>
      </c>
      <c r="B42" s="166">
        <v>21</v>
      </c>
      <c r="C42" s="95" t="s">
        <v>195</v>
      </c>
      <c r="D42" s="203">
        <v>92305</v>
      </c>
      <c r="E42" s="204" t="s">
        <v>95</v>
      </c>
      <c r="F42" s="60" t="s">
        <v>59</v>
      </c>
      <c r="G42" s="355" t="s">
        <v>139</v>
      </c>
      <c r="H42" s="46">
        <v>0</v>
      </c>
      <c r="I42" s="47">
        <v>0</v>
      </c>
      <c r="J42" s="49">
        <v>42</v>
      </c>
      <c r="K42" s="55"/>
      <c r="L42" s="56"/>
      <c r="M42" s="41">
        <f t="shared" si="1"/>
        <v>42</v>
      </c>
      <c r="N42" s="42">
        <f t="shared" si="2"/>
        <v>30</v>
      </c>
      <c r="O42" s="21"/>
    </row>
    <row r="43" spans="1:15" ht="15.6" x14ac:dyDescent="0.25">
      <c r="A43" s="161">
        <f t="shared" si="0"/>
        <v>31</v>
      </c>
      <c r="B43" s="248">
        <v>41</v>
      </c>
      <c r="C43" s="352" t="s">
        <v>140</v>
      </c>
      <c r="D43" s="353">
        <v>27155</v>
      </c>
      <c r="E43" s="354" t="s">
        <v>81</v>
      </c>
      <c r="F43" s="311" t="s">
        <v>66</v>
      </c>
      <c r="G43" s="105" t="s">
        <v>138</v>
      </c>
      <c r="H43" s="46">
        <v>0</v>
      </c>
      <c r="I43" s="47">
        <v>0</v>
      </c>
      <c r="J43" s="49">
        <v>0</v>
      </c>
      <c r="K43" s="46"/>
      <c r="L43" s="49"/>
      <c r="M43" s="41">
        <f t="shared" si="1"/>
        <v>0</v>
      </c>
      <c r="N43" s="42">
        <f t="shared" si="2"/>
        <v>31</v>
      </c>
      <c r="O43" s="21"/>
    </row>
    <row r="44" spans="1:15" ht="15.6" x14ac:dyDescent="0.25">
      <c r="A44" s="161">
        <f t="shared" si="0"/>
        <v>32</v>
      </c>
      <c r="B44" s="274">
        <v>40</v>
      </c>
      <c r="C44" s="202" t="s">
        <v>148</v>
      </c>
      <c r="D44" s="203">
        <v>65617</v>
      </c>
      <c r="E44" s="204">
        <v>804</v>
      </c>
      <c r="F44" s="83" t="s">
        <v>66</v>
      </c>
      <c r="G44" s="209" t="s">
        <v>138</v>
      </c>
      <c r="H44" s="37">
        <v>0</v>
      </c>
      <c r="I44" s="38">
        <v>0</v>
      </c>
      <c r="J44" s="40">
        <v>0</v>
      </c>
      <c r="K44" s="37"/>
      <c r="L44" s="40"/>
      <c r="M44" s="41">
        <f t="shared" si="1"/>
        <v>0</v>
      </c>
      <c r="N44" s="42">
        <f t="shared" si="2"/>
        <v>31</v>
      </c>
      <c r="O44" s="21"/>
    </row>
    <row r="45" spans="1:15" ht="15.6" x14ac:dyDescent="0.25">
      <c r="A45" s="161">
        <f t="shared" si="0"/>
        <v>33</v>
      </c>
      <c r="B45" s="287">
        <v>37</v>
      </c>
      <c r="C45" s="95" t="s">
        <v>199</v>
      </c>
      <c r="D45" s="203">
        <v>81514</v>
      </c>
      <c r="E45" s="204" t="s">
        <v>200</v>
      </c>
      <c r="F45" s="204" t="s">
        <v>198</v>
      </c>
      <c r="G45" s="209" t="s">
        <v>138</v>
      </c>
      <c r="H45" s="50">
        <v>0</v>
      </c>
      <c r="I45" s="51">
        <v>0</v>
      </c>
      <c r="J45" s="53">
        <v>0</v>
      </c>
      <c r="K45" s="50"/>
      <c r="L45" s="53"/>
      <c r="M45" s="41">
        <f t="shared" si="1"/>
        <v>0</v>
      </c>
      <c r="N45" s="42">
        <f t="shared" si="2"/>
        <v>31</v>
      </c>
      <c r="O45" s="21"/>
    </row>
    <row r="46" spans="1:15" x14ac:dyDescent="0.25">
      <c r="B46" s="21"/>
    </row>
    <row r="47" spans="1:15" ht="18" x14ac:dyDescent="0.35">
      <c r="B47" s="14"/>
      <c r="D47" s="115"/>
      <c r="G47" s="119" t="s">
        <v>27</v>
      </c>
    </row>
    <row r="48" spans="1:15" ht="18" x14ac:dyDescent="0.35">
      <c r="B48" s="14"/>
      <c r="D48" s="115"/>
      <c r="G48" s="119"/>
      <c r="K48" s="69"/>
    </row>
    <row r="49" spans="1:13" ht="15.6" x14ac:dyDescent="0.25">
      <c r="A49" s="4" t="s">
        <v>133</v>
      </c>
      <c r="B49" s="102"/>
      <c r="C49" s="4"/>
      <c r="D49" s="108"/>
      <c r="E49" s="4"/>
      <c r="F49" s="129"/>
      <c r="G49" s="67" t="s">
        <v>29</v>
      </c>
      <c r="H49" s="64"/>
      <c r="I49" s="70"/>
      <c r="J49" s="129"/>
      <c r="K49" s="129"/>
      <c r="L49" s="121"/>
      <c r="M49" s="120"/>
    </row>
    <row r="50" spans="1:13" ht="15.6" x14ac:dyDescent="0.25">
      <c r="A50" s="3"/>
      <c r="B50" s="129"/>
      <c r="C50" s="67"/>
      <c r="D50" s="107"/>
      <c r="E50" s="11"/>
      <c r="F50" s="129"/>
      <c r="G50" s="129"/>
      <c r="H50" s="129"/>
      <c r="J50" s="129"/>
      <c r="K50" s="129"/>
      <c r="L50" s="121"/>
      <c r="M50" s="120"/>
    </row>
    <row r="51" spans="1:13" ht="15.6" x14ac:dyDescent="0.25">
      <c r="A51" s="70" t="s">
        <v>203</v>
      </c>
      <c r="B51" s="129"/>
      <c r="C51" s="70"/>
      <c r="D51" s="116"/>
      <c r="E51" s="120"/>
      <c r="F51" s="129"/>
      <c r="G51" s="67" t="s">
        <v>135</v>
      </c>
      <c r="H51" s="129"/>
      <c r="I51" s="67"/>
      <c r="J51" s="129"/>
      <c r="K51" s="129"/>
      <c r="L51" s="121"/>
      <c r="M51" s="120"/>
    </row>
    <row r="52" spans="1:13" ht="15.6" x14ac:dyDescent="0.3">
      <c r="A52" s="127"/>
      <c r="B52" s="4"/>
      <c r="C52" s="72"/>
      <c r="D52" s="117"/>
      <c r="E52" s="73"/>
      <c r="F52" s="129"/>
      <c r="G52" s="11"/>
      <c r="H52" s="129"/>
      <c r="I52" s="68"/>
      <c r="J52" s="129"/>
      <c r="K52" s="129"/>
      <c r="L52" s="121"/>
      <c r="M52" s="120"/>
    </row>
    <row r="53" spans="1:13" ht="15.6" x14ac:dyDescent="0.25">
      <c r="A53" s="4" t="s">
        <v>134</v>
      </c>
      <c r="B53" s="67"/>
      <c r="C53" s="4"/>
      <c r="D53" s="108"/>
      <c r="E53" s="4"/>
      <c r="F53" s="129"/>
      <c r="G53" s="70" t="s">
        <v>28</v>
      </c>
      <c r="H53" s="129"/>
      <c r="I53" s="67"/>
      <c r="J53" s="129"/>
      <c r="K53" s="129"/>
      <c r="L53" s="121"/>
      <c r="M53" s="120"/>
    </row>
  </sheetData>
  <sheetProtection algorithmName="SHA-512" hashValue="65qC5ZwljzVYLX8mOK7lobL4BewWtoVMTxanWc+bkRro/reqAUlzbBU69z1YmWHI3Yk5k5DNG6NsUvVmMBSmqw==" saltValue="NSMNFhd/u+OX+tCv2ijq2w==" spinCount="100000" sheet="1" objects="1" scenarios="1"/>
  <autoFilter ref="B11:N12">
    <filterColumn colId="6" showButton="0"/>
    <filterColumn colId="7" showButton="0"/>
    <filterColumn colId="9" showButton="0"/>
    <sortState ref="B14:N45">
      <sortCondition ref="N11:N12"/>
    </sortState>
  </autoFilter>
  <mergeCells count="23">
    <mergeCell ref="C7:J7"/>
    <mergeCell ref="A11:A12"/>
    <mergeCell ref="B11:B12"/>
    <mergeCell ref="F11:F12"/>
    <mergeCell ref="C4:J4"/>
    <mergeCell ref="K4:M4"/>
    <mergeCell ref="K5:N5"/>
    <mergeCell ref="C6:J6"/>
    <mergeCell ref="K6:N6"/>
    <mergeCell ref="C1:J1"/>
    <mergeCell ref="K1:M1"/>
    <mergeCell ref="C2:J2"/>
    <mergeCell ref="K2:M2"/>
    <mergeCell ref="C3:J3"/>
    <mergeCell ref="K11:L11"/>
    <mergeCell ref="N11:N12"/>
    <mergeCell ref="M11:M12"/>
    <mergeCell ref="A9:N9"/>
    <mergeCell ref="C11:C12"/>
    <mergeCell ref="D11:D12"/>
    <mergeCell ref="E11:E12"/>
    <mergeCell ref="G11:G12"/>
    <mergeCell ref="H11:J11"/>
  </mergeCells>
  <phoneticPr fontId="18" type="noConversion"/>
  <printOptions horizontalCentered="1"/>
  <pageMargins left="0.59055118110236227" right="0.19685039370078741" top="0.19685039370078741" bottom="0.39370078740157483" header="0" footer="0"/>
  <pageSetup paperSize="9" scale="85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Cover page</vt:lpstr>
      <vt:lpstr>Officials</vt:lpstr>
      <vt:lpstr>Competitors</vt:lpstr>
      <vt:lpstr>S4A</vt:lpstr>
      <vt:lpstr>S6A</vt:lpstr>
      <vt:lpstr>S7</vt:lpstr>
      <vt:lpstr>S8EP</vt:lpstr>
      <vt:lpstr>S8EP-rounds</vt:lpstr>
      <vt:lpstr>S9A</vt:lpstr>
      <vt:lpstr>S4A-juniors</vt:lpstr>
      <vt:lpstr>S6A-juniors</vt:lpstr>
      <vt:lpstr>S7-juniors</vt:lpstr>
      <vt:lpstr>S8EP-juniors</vt:lpstr>
      <vt:lpstr>S9A-juniors</vt:lpstr>
      <vt:lpstr>Competitors!Область_печати</vt:lpstr>
      <vt:lpstr>'Cover page'!Область_печати</vt:lpstr>
      <vt:lpstr>S4A!Область_печати</vt:lpstr>
      <vt:lpstr>'S4A-juniors'!Область_печати</vt:lpstr>
      <vt:lpstr>S6A!Область_печати</vt:lpstr>
      <vt:lpstr>'S6A-juniors'!Область_печати</vt:lpstr>
      <vt:lpstr>'S7'!Область_печати</vt:lpstr>
      <vt:lpstr>'S7-juniors'!Область_печати</vt:lpstr>
      <vt:lpstr>S8EP!Область_печати</vt:lpstr>
      <vt:lpstr>'S8EP-juniors'!Область_печати</vt:lpstr>
      <vt:lpstr>'S8EP-rounds'!Область_печати</vt:lpstr>
      <vt:lpstr>S9A!Область_печати</vt:lpstr>
      <vt:lpstr>'S9A-juniors'!Область_печати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Minkevich</dc:creator>
  <cp:lastModifiedBy>Владимир Минкевич</cp:lastModifiedBy>
  <cp:lastPrinted>2018-07-10T06:44:30Z</cp:lastPrinted>
  <dcterms:created xsi:type="dcterms:W3CDTF">2014-04-15T07:57:52Z</dcterms:created>
  <dcterms:modified xsi:type="dcterms:W3CDTF">2018-07-10T07:35:06Z</dcterms:modified>
</cp:coreProperties>
</file>